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CULTUR 2020-2021-2022\"/>
    </mc:Choice>
  </mc:AlternateContent>
  <xr:revisionPtr revIDLastSave="0" documentId="13_ncr:1_{4821F67A-D5B1-47F5-BC8F-DECE01A6F2D2}" xr6:coauthVersionLast="45" xr6:coauthVersionMax="45" xr10:uidLastSave="{00000000-0000-0000-0000-000000000000}"/>
  <bookViews>
    <workbookView xWindow="-120" yWindow="-120" windowWidth="20730" windowHeight="11160" tabRatio="806" activeTab="4" xr2:uid="{00000000-000D-0000-FFFF-FFFF00000000}"/>
  </bookViews>
  <sheets>
    <sheet name="Juridica " sheetId="1" r:id="rId1"/>
    <sheet name="Estimulos" sheetId="15" r:id="rId2"/>
    <sheet name="Cultura" sheetId="16" r:id="rId3"/>
    <sheet name="INFRAESTRUCTURA" sheetId="19" r:id="rId4"/>
    <sheet name="PLANEACIÓN" sheetId="22" r:id="rId5"/>
    <sheet name="ROTULO" sheetId="12" r:id="rId6"/>
    <sheet name="Inventario Contratación Privada" sheetId="14" r:id="rId7"/>
    <sheet name="PC-procesos de competitividad " sheetId="20" r:id="rId8"/>
    <sheet name="MC- MINIMA CUANTIA " sheetId="21" r:id="rId9"/>
  </sheets>
  <definedNames>
    <definedName name="_xlnm._FilterDatabase" localSheetId="6" hidden="1">'Inventario Contratación Privada'!$B$16:$E$53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4" l="1"/>
  <c r="K841" i="1"/>
  <c r="K840" i="1"/>
  <c r="K839" i="1"/>
  <c r="K835" i="1"/>
  <c r="K834" i="1"/>
  <c r="K833" i="1"/>
  <c r="K831" i="1"/>
  <c r="K829" i="1"/>
  <c r="K812" i="1"/>
  <c r="K810" i="1"/>
  <c r="K811" i="1"/>
  <c r="K808" i="1"/>
  <c r="K806" i="1"/>
  <c r="K804" i="1"/>
  <c r="K805" i="1"/>
  <c r="K803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52" i="1"/>
  <c r="K751" i="1"/>
  <c r="K750" i="1"/>
  <c r="K749" i="1"/>
  <c r="K748" i="1"/>
  <c r="K746" i="1"/>
  <c r="K743" i="1"/>
  <c r="K742" i="1"/>
  <c r="K741" i="1"/>
  <c r="K733" i="1"/>
  <c r="K734" i="1"/>
  <c r="K732" i="1"/>
  <c r="K723" i="1"/>
  <c r="K722" i="1"/>
  <c r="K721" i="1"/>
  <c r="K712" i="1"/>
  <c r="K639" i="1"/>
  <c r="K607" i="1"/>
  <c r="K606" i="1"/>
  <c r="K591" i="1"/>
  <c r="K501" i="1"/>
  <c r="K473" i="1"/>
  <c r="K451" i="1"/>
</calcChain>
</file>

<file path=xl/sharedStrings.xml><?xml version="1.0" encoding="utf-8"?>
<sst xmlns="http://schemas.openxmlformats.org/spreadsheetml/2006/main" count="3728" uniqueCount="1825">
  <si>
    <t>NUMERO        DE ORDEN</t>
  </si>
  <si>
    <t>CODIGO</t>
  </si>
  <si>
    <t>NOMBRE DE LA SERIE,SUBSERIE O ASUNTOS.</t>
  </si>
  <si>
    <t>UNIDAD DE CONSERVACION</t>
  </si>
  <si>
    <t>NUMERO DE FOLIOS</t>
  </si>
  <si>
    <t>SOPORTE</t>
  </si>
  <si>
    <t xml:space="preserve">FRECUENCIA DE CONSULTA </t>
  </si>
  <si>
    <t>NOTAS</t>
  </si>
  <si>
    <t>(aaaa-mm-dd)</t>
  </si>
  <si>
    <t>DE</t>
  </si>
  <si>
    <t>FOLIOS</t>
  </si>
  <si>
    <t>CONSULTA</t>
  </si>
  <si>
    <t>Inicial</t>
  </si>
  <si>
    <t>Final</t>
  </si>
  <si>
    <t>Caja</t>
  </si>
  <si>
    <t>Carpeta</t>
  </si>
  <si>
    <t>Tomo</t>
  </si>
  <si>
    <t>Otro</t>
  </si>
  <si>
    <t>FORMATO UNICO DE INVENTARIO DOCUMENTAL</t>
  </si>
  <si>
    <t>Codigo GD - F - 001</t>
  </si>
  <si>
    <t>Versión 1</t>
  </si>
  <si>
    <r>
      <t>ENTIDAD PRODUCTORA:</t>
    </r>
    <r>
      <rPr>
        <b/>
        <sz val="1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ICULTUR</t>
    </r>
  </si>
  <si>
    <t xml:space="preserve">UNIDAD ADMINISTRATIVA: </t>
  </si>
  <si>
    <t xml:space="preserve">OFICINA PRODUCTORA: </t>
  </si>
  <si>
    <t>FECHA DE REGISTRO:</t>
  </si>
  <si>
    <t>Arrendamiento e inmueble</t>
  </si>
  <si>
    <t>1</t>
  </si>
  <si>
    <t>CTO-01</t>
  </si>
  <si>
    <t>Diana Lopez</t>
  </si>
  <si>
    <t>CTO-02</t>
  </si>
  <si>
    <t>Gustavo Lora</t>
  </si>
  <si>
    <t>CTO-03</t>
  </si>
  <si>
    <t>Diseño e Imagen</t>
  </si>
  <si>
    <t>CTO-04</t>
  </si>
  <si>
    <t>Cableado estructural</t>
  </si>
  <si>
    <t>CTO-05</t>
  </si>
  <si>
    <t>Instalacion de Aires</t>
  </si>
  <si>
    <t>CTO-06</t>
  </si>
  <si>
    <t>Minima de Equipos Tecnologicos</t>
  </si>
  <si>
    <t>CTO-07</t>
  </si>
  <si>
    <t>Arriendo Inmueble</t>
  </si>
  <si>
    <t>Karen Carvajalino</t>
  </si>
  <si>
    <t>Kelly Villalobos</t>
  </si>
  <si>
    <t>Maritza Garcia</t>
  </si>
  <si>
    <t>Yessica Alvarez</t>
  </si>
  <si>
    <t>Amin Diaz</t>
  </si>
  <si>
    <t>Wilson Herrera Acosta</t>
  </si>
  <si>
    <t>CTO-08</t>
  </si>
  <si>
    <t>Emanuel Upegui</t>
  </si>
  <si>
    <t>CTO-09</t>
  </si>
  <si>
    <t>Adrian Barreto</t>
  </si>
  <si>
    <t>CTO-10</t>
  </si>
  <si>
    <t>Jonathan Jaramillo</t>
  </si>
  <si>
    <t>CTO-11</t>
  </si>
  <si>
    <t>Luis Herrera Martinez</t>
  </si>
  <si>
    <t>CTO-12</t>
  </si>
  <si>
    <t>Servicio de Hosting</t>
  </si>
  <si>
    <t>CTO-13</t>
  </si>
  <si>
    <t>POP Anato</t>
  </si>
  <si>
    <t>CTO-14</t>
  </si>
  <si>
    <t>Apoyo Logistico Anato</t>
  </si>
  <si>
    <t>CTO-15</t>
  </si>
  <si>
    <t>Servicio de Aseo</t>
  </si>
  <si>
    <t>CTO-16</t>
  </si>
  <si>
    <t>Aviso exterior señalizacion</t>
  </si>
  <si>
    <t>CTO-17</t>
  </si>
  <si>
    <t>Arriendo  Vehiculo</t>
  </si>
  <si>
    <t>CTO-18</t>
  </si>
  <si>
    <t>Servicio Vigilancia</t>
  </si>
  <si>
    <t>1/2</t>
  </si>
  <si>
    <t>CTO-19</t>
  </si>
  <si>
    <t>2/2</t>
  </si>
  <si>
    <t>Adquisicion material POP</t>
  </si>
  <si>
    <t>CTO-20</t>
  </si>
  <si>
    <t>Publicacion Agenda Cultural</t>
  </si>
  <si>
    <t>CTO-21</t>
  </si>
  <si>
    <t>Adquisicion sotfware contable</t>
  </si>
  <si>
    <t>CTO-22</t>
  </si>
  <si>
    <t>Tiquetes Aereos</t>
  </si>
  <si>
    <t>1/3</t>
  </si>
  <si>
    <t>CTO-23</t>
  </si>
  <si>
    <t>2/3</t>
  </si>
  <si>
    <t>3/3</t>
  </si>
  <si>
    <t>Angie Palencia Brieva</t>
  </si>
  <si>
    <t>CTO-24</t>
  </si>
  <si>
    <t>CTO-25</t>
  </si>
  <si>
    <t>Sandra Sarmiento</t>
  </si>
  <si>
    <t>CTO-26</t>
  </si>
  <si>
    <t>Maria Garcia</t>
  </si>
  <si>
    <t>CTO-27</t>
  </si>
  <si>
    <t>CTO-28</t>
  </si>
  <si>
    <t>Aviso Proyecto Estimulos</t>
  </si>
  <si>
    <t>CTO-29</t>
  </si>
  <si>
    <t>Afiche proyecto  Estimulos</t>
  </si>
  <si>
    <t>CTO-30</t>
  </si>
  <si>
    <t>Lila  Luz Leyva</t>
  </si>
  <si>
    <t>CTO-31</t>
  </si>
  <si>
    <t>Rafael Lazcarro</t>
  </si>
  <si>
    <t>CTO-32</t>
  </si>
  <si>
    <t>Jamidez Serrano</t>
  </si>
  <si>
    <t>CTO-33</t>
  </si>
  <si>
    <t>Samuel Morales</t>
  </si>
  <si>
    <t>CTO-34</t>
  </si>
  <si>
    <t>Oscar Barrios</t>
  </si>
  <si>
    <t>CTO-35</t>
  </si>
  <si>
    <t>Lazaro Barrios</t>
  </si>
  <si>
    <t>CTO-36</t>
  </si>
  <si>
    <t>Elkin Del Risco</t>
  </si>
  <si>
    <t>CTO-37</t>
  </si>
  <si>
    <t>Pablo Ballestero</t>
  </si>
  <si>
    <t>CTO-38</t>
  </si>
  <si>
    <t>Jairo Agamez</t>
  </si>
  <si>
    <t>CTO-39</t>
  </si>
  <si>
    <t>Luis Alberto Garcia</t>
  </si>
  <si>
    <t>CTO-40</t>
  </si>
  <si>
    <t>Ricardo Navarro</t>
  </si>
  <si>
    <t>CTO-41</t>
  </si>
  <si>
    <t>Arnulfo Alcazar</t>
  </si>
  <si>
    <t>CTO-42</t>
  </si>
  <si>
    <t>Federico Archibold</t>
  </si>
  <si>
    <t>CTO-43</t>
  </si>
  <si>
    <t>Daniel Aguirre</t>
  </si>
  <si>
    <t>CTO-44</t>
  </si>
  <si>
    <t>Moises San Miguel</t>
  </si>
  <si>
    <t>CTO-45</t>
  </si>
  <si>
    <t>Orlando Mier Cerpa</t>
  </si>
  <si>
    <t>CTO-46</t>
  </si>
  <si>
    <t>CTO-48</t>
  </si>
  <si>
    <t>Vanessa Benedetti</t>
  </si>
  <si>
    <t>CTO-49</t>
  </si>
  <si>
    <t>Convenio Unibac</t>
  </si>
  <si>
    <t>CTO-50</t>
  </si>
  <si>
    <t>Festibandas Lanzamiento</t>
  </si>
  <si>
    <t>CTO-51</t>
  </si>
  <si>
    <t>Kelly Martinez</t>
  </si>
  <si>
    <t>CTO-52</t>
  </si>
  <si>
    <t>CTO-53</t>
  </si>
  <si>
    <t>CTO-54</t>
  </si>
  <si>
    <t>CTO-55</t>
  </si>
  <si>
    <t>CTO-56</t>
  </si>
  <si>
    <t>Jonathan Rodriguez</t>
  </si>
  <si>
    <t>CTO-57</t>
  </si>
  <si>
    <t>Johana Chartuni</t>
  </si>
  <si>
    <t>CTO-58</t>
  </si>
  <si>
    <t>Olimpica</t>
  </si>
  <si>
    <t>CTO-59</t>
  </si>
  <si>
    <t>Caracol</t>
  </si>
  <si>
    <t>CTO-60</t>
  </si>
  <si>
    <t>RCN</t>
  </si>
  <si>
    <t>CTO-61</t>
  </si>
  <si>
    <t>CTO-62</t>
  </si>
  <si>
    <t>Festival de Arcodeon</t>
  </si>
  <si>
    <t>CTO-63</t>
  </si>
  <si>
    <t>Aviso en Prensa Festibandas</t>
  </si>
  <si>
    <t>CTO-64</t>
  </si>
  <si>
    <t>Luz Yarime Cotguerro</t>
  </si>
  <si>
    <t>CTO-65</t>
  </si>
  <si>
    <t>Francis Morales</t>
  </si>
  <si>
    <t>CTO-66</t>
  </si>
  <si>
    <t xml:space="preserve">maria jimena rojas </t>
  </si>
  <si>
    <t>CTO-67</t>
  </si>
  <si>
    <t>Isabel Ramirez</t>
  </si>
  <si>
    <t>CTO-68</t>
  </si>
  <si>
    <t>Javier Ozuna</t>
  </si>
  <si>
    <t>CTO-69</t>
  </si>
  <si>
    <t>Leonardo Garzón</t>
  </si>
  <si>
    <t>CTO-70</t>
  </si>
  <si>
    <t>Adrian Freja</t>
  </si>
  <si>
    <t>CTO-71</t>
  </si>
  <si>
    <t>Carolina Aponte</t>
  </si>
  <si>
    <t>CTO-72</t>
  </si>
  <si>
    <t>Samir Esteffen</t>
  </si>
  <si>
    <t>CTO-73</t>
  </si>
  <si>
    <t>Municipio Atillo Loba (IVA)</t>
  </si>
  <si>
    <t>CTO-74</t>
  </si>
  <si>
    <t>Municipio Arjona (IVA)</t>
  </si>
  <si>
    <t>CTO-75</t>
  </si>
  <si>
    <t>Funescar</t>
  </si>
  <si>
    <t>CTO-76</t>
  </si>
  <si>
    <t>Aluna La Magia De Bailar En Arjona</t>
  </si>
  <si>
    <t>CTO-77</t>
  </si>
  <si>
    <t>CTO-78</t>
  </si>
  <si>
    <t>CTO-79</t>
  </si>
  <si>
    <t>Equipo Computo</t>
  </si>
  <si>
    <t>CTO-80</t>
  </si>
  <si>
    <t>Fundación Tarima</t>
  </si>
  <si>
    <t>CTO-81</t>
  </si>
  <si>
    <t>Juan Diego Perdomo</t>
  </si>
  <si>
    <t>CTO-82</t>
  </si>
  <si>
    <t>Marcela Galindo</t>
  </si>
  <si>
    <t>CTO-83</t>
  </si>
  <si>
    <t>Convenio Bibliotecarios (Unibac)</t>
  </si>
  <si>
    <t>CTO-84</t>
  </si>
  <si>
    <t>Editorial Del Mar S.A</t>
  </si>
  <si>
    <t>CTO-85</t>
  </si>
  <si>
    <t>CTO-86</t>
  </si>
  <si>
    <t>Convenio Simiti</t>
  </si>
  <si>
    <t>CTO-87</t>
  </si>
  <si>
    <t>Estimulos Festicine Kids</t>
  </si>
  <si>
    <t>CTO-88</t>
  </si>
  <si>
    <t>1/02</t>
  </si>
  <si>
    <t>Inversiones y Suministros L.M ( Suministros)</t>
  </si>
  <si>
    <t>CTO-89</t>
  </si>
  <si>
    <t>Convenio mahates (Audivisuales Colectivo)</t>
  </si>
  <si>
    <t>CTO-90</t>
  </si>
  <si>
    <t>Convenio FestiJazz (Fundación Tarima)</t>
  </si>
  <si>
    <t>CTO-91</t>
  </si>
  <si>
    <t>Convenio Festijazz (Fundación Tarima)</t>
  </si>
  <si>
    <t>Fundación Tierra Patria</t>
  </si>
  <si>
    <t>CTO-92</t>
  </si>
  <si>
    <t>Rcn Radio</t>
  </si>
  <si>
    <t>CTO-93</t>
  </si>
  <si>
    <t>CTO-94</t>
  </si>
  <si>
    <t>Caracol Radio</t>
  </si>
  <si>
    <t>CTO-95</t>
  </si>
  <si>
    <t>Pop Festi Jazz</t>
  </si>
  <si>
    <t>CTO-96</t>
  </si>
  <si>
    <t>Prensa Festi Jazz</t>
  </si>
  <si>
    <t>CTO-97</t>
  </si>
  <si>
    <t>D.H.M (Cableado)</t>
  </si>
  <si>
    <t>CTO-98</t>
  </si>
  <si>
    <t>Asociación Cultural El Agujon</t>
  </si>
  <si>
    <t>CTO-99</t>
  </si>
  <si>
    <t>Asociación  CIOFF (Estimulos)</t>
  </si>
  <si>
    <t>CTO-100</t>
  </si>
  <si>
    <t>Casa De La Cultura De Cartagena</t>
  </si>
  <si>
    <t>CTO-101</t>
  </si>
  <si>
    <t>Fundación Pompeya</t>
  </si>
  <si>
    <t>CTO-102</t>
  </si>
  <si>
    <t>Fundación Madre herlinda</t>
  </si>
  <si>
    <t>CTO-103</t>
  </si>
  <si>
    <t>Convenio ARTVI ( Estimulos)</t>
  </si>
  <si>
    <t>CTO-104</t>
  </si>
  <si>
    <t>Coorporación Maguey (Estimulos)</t>
  </si>
  <si>
    <t>CTO-105</t>
  </si>
  <si>
    <t>Estimulos Aluna</t>
  </si>
  <si>
    <t>CTO-106</t>
  </si>
  <si>
    <t>Estimulos Funsarep</t>
  </si>
  <si>
    <t>CTO-107</t>
  </si>
  <si>
    <t>Estimulos Festival De Poesia</t>
  </si>
  <si>
    <t>CTO-108</t>
  </si>
  <si>
    <t>Estimulos Coorporación El Socorro</t>
  </si>
  <si>
    <t>CTO-109</t>
  </si>
  <si>
    <t>Estimulos Fundación Bullerengue</t>
  </si>
  <si>
    <t>CTO-110</t>
  </si>
  <si>
    <t xml:space="preserve">Estimulos-FUSFI </t>
  </si>
  <si>
    <t>CTO-111</t>
  </si>
  <si>
    <t xml:space="preserve">Estimulos Festival de Cuenteria Cartagena </t>
  </si>
  <si>
    <t>CTO-112</t>
  </si>
  <si>
    <t>Icultur-Fundescan</t>
  </si>
  <si>
    <t>CTO-113</t>
  </si>
  <si>
    <t>Convenio Tiquisio</t>
  </si>
  <si>
    <t>CTO-114</t>
  </si>
  <si>
    <t>Icultur-Fundación Por Colombia</t>
  </si>
  <si>
    <t>CTO-115</t>
  </si>
  <si>
    <t>Estimulos Coorporación Cultural Del Rio</t>
  </si>
  <si>
    <t>CTO-116</t>
  </si>
  <si>
    <t>Fundación Galeria Del Pueblo</t>
  </si>
  <si>
    <t>CTO-117</t>
  </si>
  <si>
    <t>CTO-118</t>
  </si>
  <si>
    <t>Convenio INCUDER</t>
  </si>
  <si>
    <t>CTO-119</t>
  </si>
  <si>
    <t>Convenio Arjona</t>
  </si>
  <si>
    <t>CTO-120</t>
  </si>
  <si>
    <t>Convenio Mahates Identidad</t>
  </si>
  <si>
    <t>CTO-121</t>
  </si>
  <si>
    <t>Convenio Arenal Del Sur -Acordeón</t>
  </si>
  <si>
    <t>CTO-122</t>
  </si>
  <si>
    <t>Ataole</t>
  </si>
  <si>
    <t>CTO-123</t>
  </si>
  <si>
    <t>Informe Final Arjona</t>
  </si>
  <si>
    <t>CTO-124</t>
  </si>
  <si>
    <t>CTO-125</t>
  </si>
  <si>
    <t>Alvaro Gari Gomez</t>
  </si>
  <si>
    <t>CTO-126</t>
  </si>
  <si>
    <t>Danilo Cañizares</t>
  </si>
  <si>
    <t>CTO-127</t>
  </si>
  <si>
    <t>Angela Molina</t>
  </si>
  <si>
    <t>CTO-128</t>
  </si>
  <si>
    <t>Carmen Nova</t>
  </si>
  <si>
    <t>CTO-129</t>
  </si>
  <si>
    <t>Aracelis Morales</t>
  </si>
  <si>
    <t>CTO-130</t>
  </si>
  <si>
    <t>Alexandra Caicedo</t>
  </si>
  <si>
    <t>CTO-131</t>
  </si>
  <si>
    <t>Karen Castañeda</t>
  </si>
  <si>
    <t>CTO-132</t>
  </si>
  <si>
    <t>Eudes Lopez</t>
  </si>
  <si>
    <t>CTO-133</t>
  </si>
  <si>
    <t>Denis Cortez</t>
  </si>
  <si>
    <t>CTO-134</t>
  </si>
  <si>
    <t xml:space="preserve">Cooporación Los Lanceritos </t>
  </si>
  <si>
    <t>CTO-135</t>
  </si>
  <si>
    <t xml:space="preserve">Coorporación Escuela Arte Y Diseño Los  Lanceritos </t>
  </si>
  <si>
    <t>CTO-136</t>
  </si>
  <si>
    <t xml:space="preserve">Festival Canción Inedita Arenal </t>
  </si>
  <si>
    <t>CTO-137</t>
  </si>
  <si>
    <t>Artesanos</t>
  </si>
  <si>
    <t>CTO-138</t>
  </si>
  <si>
    <t>Fundación Letra Voz Y Son</t>
  </si>
  <si>
    <t>CTO-139</t>
  </si>
  <si>
    <t>Coorporación cabildo</t>
  </si>
  <si>
    <t>CTO-140</t>
  </si>
  <si>
    <t>Vladimir Mendoza</t>
  </si>
  <si>
    <t>CTO-141</t>
  </si>
  <si>
    <t>Expoartesanias</t>
  </si>
  <si>
    <t>CTO-142</t>
  </si>
  <si>
    <t>Bibliotecas- Mobiliario</t>
  </si>
  <si>
    <t>CTO-143</t>
  </si>
  <si>
    <t>Computadores Bibliotecas</t>
  </si>
  <si>
    <t>CTO-144</t>
  </si>
  <si>
    <t>Encuentro Artesanos De Bolivar</t>
  </si>
  <si>
    <t>CTO-145</t>
  </si>
  <si>
    <t>Video Artesanos De Bolivar</t>
  </si>
  <si>
    <t>CTO-146</t>
  </si>
  <si>
    <t>Logistica Museo Naval</t>
  </si>
  <si>
    <t>CTO-147</t>
  </si>
  <si>
    <t>Pop Artesanos De Bolivar</t>
  </si>
  <si>
    <t>CTO-148</t>
  </si>
  <si>
    <t>Lady Posso</t>
  </si>
  <si>
    <t>RES-156</t>
  </si>
  <si>
    <t>Aramis Turizo</t>
  </si>
  <si>
    <t>Arnoldo Arrieta</t>
  </si>
  <si>
    <t>Monica Taboada</t>
  </si>
  <si>
    <t>Lobadys Perez</t>
  </si>
  <si>
    <t>Miguel Manrique</t>
  </si>
  <si>
    <t>Alberto Ibarra</t>
  </si>
  <si>
    <t>Alexa Cuesta</t>
  </si>
  <si>
    <t>Henry Gonzalez</t>
  </si>
  <si>
    <t>Jaime Sanchez</t>
  </si>
  <si>
    <t>Proceso desierto( Organización logistica bandas)</t>
  </si>
  <si>
    <t>Proceso desierto adquisición de polizas</t>
  </si>
  <si>
    <t>Adolfo Ruiz</t>
  </si>
  <si>
    <t>CTO-010</t>
  </si>
  <si>
    <t>Erlys Andrade</t>
  </si>
  <si>
    <t>CTO-011</t>
  </si>
  <si>
    <t>Algoap SAS</t>
  </si>
  <si>
    <t>CTO-012</t>
  </si>
  <si>
    <t>Logistica Dotacion Bibliotecas</t>
  </si>
  <si>
    <t>Clara Ruiz</t>
  </si>
  <si>
    <t>Anuar Forero</t>
  </si>
  <si>
    <t>Denis del S. Cortes</t>
  </si>
  <si>
    <t xml:space="preserve"> POP Anato</t>
  </si>
  <si>
    <t>Serviconi Ltda</t>
  </si>
  <si>
    <t>Diana Benedetti</t>
  </si>
  <si>
    <t>Anato</t>
  </si>
  <si>
    <t>Fabian Hernandez</t>
  </si>
  <si>
    <t>Fundacion Musica por Colombia</t>
  </si>
  <si>
    <t>Consorcio Simiti</t>
  </si>
  <si>
    <t>CTO-26/1</t>
  </si>
  <si>
    <t>Samuel Meza Hernandez</t>
  </si>
  <si>
    <t>CTO-27/1</t>
  </si>
  <si>
    <t>Afrodique</t>
  </si>
  <si>
    <t>Ricardo  Gonzalez</t>
  </si>
  <si>
    <t>Ficci</t>
  </si>
  <si>
    <t>Asesguradora Solidaria de Colombia</t>
  </si>
  <si>
    <t>Berta Arnedo</t>
  </si>
  <si>
    <t>CTO-34/1</t>
  </si>
  <si>
    <t>Wilfredo Padilla</t>
  </si>
  <si>
    <t xml:space="preserve">Compañía televison Cartagena </t>
  </si>
  <si>
    <t>CTO-47</t>
  </si>
  <si>
    <t>Tarima Maestranza</t>
  </si>
  <si>
    <t>El universal</t>
  </si>
  <si>
    <t>Antonio Nader</t>
  </si>
  <si>
    <t xml:space="preserve">Julio Romero </t>
  </si>
  <si>
    <t>Luis Arevalo</t>
  </si>
  <si>
    <t xml:space="preserve">Corposanta </t>
  </si>
  <si>
    <t>Gustavo Mayo</t>
  </si>
  <si>
    <t xml:space="preserve">Emisora Mompox </t>
  </si>
  <si>
    <t xml:space="preserve">Emisora Carmen de Bolivar </t>
  </si>
  <si>
    <t xml:space="preserve">Armando Cabrales </t>
  </si>
  <si>
    <t>Comité Civico de la Calle Giraldo Arjona</t>
  </si>
  <si>
    <t xml:space="preserve">Papeleria SID ( suministro) </t>
  </si>
  <si>
    <t xml:space="preserve">Emisora Magangue </t>
  </si>
  <si>
    <t xml:space="preserve">Martin Murillo </t>
  </si>
  <si>
    <t xml:space="preserve">Television Cartagena de Indias </t>
  </si>
  <si>
    <t>Feria del Libro</t>
  </si>
  <si>
    <t xml:space="preserve">Angelica corrales </t>
  </si>
  <si>
    <t xml:space="preserve">Yesid Lidueñas </t>
  </si>
  <si>
    <t xml:space="preserve">Sandra Sarmiento </t>
  </si>
  <si>
    <t xml:space="preserve">Biblioteca Bellas artes </t>
  </si>
  <si>
    <t xml:space="preserve">Moises Valle </t>
  </si>
  <si>
    <t xml:space="preserve">Carlos Sanchez </t>
  </si>
  <si>
    <t xml:space="preserve">Adrian Frejad </t>
  </si>
  <si>
    <t xml:space="preserve">Carolina Aponte </t>
  </si>
  <si>
    <t>Javier Osuna</t>
  </si>
  <si>
    <t xml:space="preserve">Clara Sanchez </t>
  </si>
  <si>
    <t>Lina Duque Fonseca</t>
  </si>
  <si>
    <t>Luz Yarime Coti</t>
  </si>
  <si>
    <t xml:space="preserve">POP Bibliotecas </t>
  </si>
  <si>
    <t xml:space="preserve">Corporacion Heroicos </t>
  </si>
  <si>
    <t>Paola Hernandez</t>
  </si>
  <si>
    <t xml:space="preserve">Nasvishlle - Gema Tour </t>
  </si>
  <si>
    <t xml:space="preserve">F Leopoldo Lascarro </t>
  </si>
  <si>
    <t xml:space="preserve">Fundacion Niños del Patrimono </t>
  </si>
  <si>
    <t xml:space="preserve">Sandra Samierto </t>
  </si>
  <si>
    <t>Nohora Olaya</t>
  </si>
  <si>
    <t xml:space="preserve">Colegio del Cuerpo </t>
  </si>
  <si>
    <t>Magin Diaz</t>
  </si>
  <si>
    <t xml:space="preserve">Laboratorios Vivos </t>
  </si>
  <si>
    <t xml:space="preserve">Vladimir Mendoza </t>
  </si>
  <si>
    <t xml:space="preserve">Corporacion Amigos del Arte </t>
  </si>
  <si>
    <t>Gente Teatro</t>
  </si>
  <si>
    <t xml:space="preserve">Encuentro de Compositores Costeños </t>
  </si>
  <si>
    <t xml:space="preserve">Tambores de Palente </t>
  </si>
  <si>
    <t xml:space="preserve">Mostrarte </t>
  </si>
  <si>
    <t>Ecoturismo Galeramba</t>
  </si>
  <si>
    <t xml:space="preserve">Corporacion Cultural Cabildo </t>
  </si>
  <si>
    <t xml:space="preserve">ALUNA </t>
  </si>
  <si>
    <t>Pan Zenu</t>
  </si>
  <si>
    <t>Festicinekids</t>
  </si>
  <si>
    <t>Corporacion Maguey</t>
  </si>
  <si>
    <t>Cioff  Colombia</t>
  </si>
  <si>
    <t xml:space="preserve">Casa Cultura Cartagena </t>
  </si>
  <si>
    <t>FUNREB</t>
  </si>
  <si>
    <t xml:space="preserve">Fundacion Arcoiris </t>
  </si>
  <si>
    <t xml:space="preserve">Colectivo comunicaciones </t>
  </si>
  <si>
    <t xml:space="preserve">Fundacion Leopodo Lascarro </t>
  </si>
  <si>
    <t xml:space="preserve">Museo Etnoarqueologico </t>
  </si>
  <si>
    <t xml:space="preserve">Soneros de Talaigua Nuevo (CORFOSOTA) </t>
  </si>
  <si>
    <t xml:space="preserve">Ivan Gonzalez Garcia </t>
  </si>
  <si>
    <t>Anwar Forero Garcia</t>
  </si>
  <si>
    <t xml:space="preserve">Artesanos de Turbaco </t>
  </si>
  <si>
    <t xml:space="preserve">ASJOPA </t>
  </si>
  <si>
    <t>Cesar Agusto Carrasquilla</t>
  </si>
  <si>
    <t xml:space="preserve">Corporacion REMA </t>
  </si>
  <si>
    <t xml:space="preserve">Alberto Abello Vives </t>
  </si>
  <si>
    <t xml:space="preserve">Corporacion MALI Cultural </t>
  </si>
  <si>
    <t xml:space="preserve">KuchaSuto </t>
  </si>
  <si>
    <t>Fundamusipaz</t>
  </si>
  <si>
    <t xml:space="preserve">Asociacion el Aguijon </t>
  </si>
  <si>
    <t xml:space="preserve">Juan Carlos Diaz </t>
  </si>
  <si>
    <t xml:space="preserve">Colectivo Caribe </t>
  </si>
  <si>
    <t>Fundacion Cultural LLamarada</t>
  </si>
  <si>
    <t xml:space="preserve">PROLOGIK S.A.S </t>
  </si>
  <si>
    <t xml:space="preserve">Cooperativa los Colorados </t>
  </si>
  <si>
    <t>CONCERTAR - COM</t>
  </si>
  <si>
    <t xml:space="preserve">Granitos de Paz </t>
  </si>
  <si>
    <t xml:space="preserve">Casa del Niño IPS San Juan </t>
  </si>
  <si>
    <t xml:space="preserve">Martin Salas </t>
  </si>
  <si>
    <t>Festival de la Tambora</t>
  </si>
  <si>
    <t xml:space="preserve">Kelly Martinez </t>
  </si>
  <si>
    <t>Erlys Zamir Andrade</t>
  </si>
  <si>
    <t xml:space="preserve">Zamir Contreras </t>
  </si>
  <si>
    <t>CTO-149</t>
  </si>
  <si>
    <t>CTO-153</t>
  </si>
  <si>
    <t>CTO-154</t>
  </si>
  <si>
    <t>CTO-155</t>
  </si>
  <si>
    <t>CTO-156</t>
  </si>
  <si>
    <t>CTO-157</t>
  </si>
  <si>
    <t>CTO-158</t>
  </si>
  <si>
    <t>CTO-159</t>
  </si>
  <si>
    <t xml:space="preserve">Festival Cancion Inedita </t>
  </si>
  <si>
    <t xml:space="preserve">Fundacion Tarima </t>
  </si>
  <si>
    <t xml:space="preserve">Informe Fundacion Aluna </t>
  </si>
  <si>
    <t>Ana Carolina Dangond</t>
  </si>
  <si>
    <t xml:space="preserve">Leonardo Diaz Turizo </t>
  </si>
  <si>
    <t>Jaime Arturo Sanchez</t>
  </si>
  <si>
    <t xml:space="preserve">Alexander Gil Donado </t>
  </si>
  <si>
    <t xml:space="preserve">UTB </t>
  </si>
  <si>
    <t>CTO-162</t>
  </si>
  <si>
    <t>CTO-163</t>
  </si>
  <si>
    <t>CTO-164</t>
  </si>
  <si>
    <t>CTO-165</t>
  </si>
  <si>
    <t>CTO-166</t>
  </si>
  <si>
    <t>CTO-167</t>
  </si>
  <si>
    <t>Tarima Festijaz</t>
  </si>
  <si>
    <t>Tarima Festibandas</t>
  </si>
  <si>
    <t>CTO-168</t>
  </si>
  <si>
    <t>CTO-169</t>
  </si>
  <si>
    <t>CTO-170</t>
  </si>
  <si>
    <t>1/6</t>
  </si>
  <si>
    <t>2/6</t>
  </si>
  <si>
    <t>3/6</t>
  </si>
  <si>
    <t>4/6</t>
  </si>
  <si>
    <t>5/6</t>
  </si>
  <si>
    <t>6/6</t>
  </si>
  <si>
    <t xml:space="preserve">Editora del Mar </t>
  </si>
  <si>
    <t xml:space="preserve">Olimpica </t>
  </si>
  <si>
    <t xml:space="preserve">Consorcio Bolivar Cultural </t>
  </si>
  <si>
    <t>CTO-171</t>
  </si>
  <si>
    <t>CTO-172</t>
  </si>
  <si>
    <t>CTO-173</t>
  </si>
  <si>
    <t>CTO-174</t>
  </si>
  <si>
    <t>CTO-175</t>
  </si>
  <si>
    <t>CTO-176</t>
  </si>
  <si>
    <t>CTO-177</t>
  </si>
  <si>
    <t>CTO-178</t>
  </si>
  <si>
    <t>CTO-179</t>
  </si>
  <si>
    <t>CTO-180</t>
  </si>
  <si>
    <t xml:space="preserve">POP Festijaz </t>
  </si>
  <si>
    <t>Alberto Samudio Cupula</t>
  </si>
  <si>
    <t>Wilfredo Arguelles</t>
  </si>
  <si>
    <t>CTO-181</t>
  </si>
  <si>
    <t>CTO-182</t>
  </si>
  <si>
    <t>CTO-183</t>
  </si>
  <si>
    <t>CTO-184</t>
  </si>
  <si>
    <t>CTO-185</t>
  </si>
  <si>
    <t>Consorcio Proculturbol</t>
  </si>
  <si>
    <t xml:space="preserve">Logistica Cuba </t>
  </si>
  <si>
    <t>Emilio Sanchez</t>
  </si>
  <si>
    <t>Stefania Becerra</t>
  </si>
  <si>
    <t xml:space="preserve">Festimaria </t>
  </si>
  <si>
    <t>Ingenieros Consultores EAT</t>
  </si>
  <si>
    <t xml:space="preserve">Ingenieria y Mantenimientos SAS </t>
  </si>
  <si>
    <t xml:space="preserve">Funcacion Amigos del Patrimonio </t>
  </si>
  <si>
    <t xml:space="preserve">Adquision de Equipos </t>
  </si>
  <si>
    <t xml:space="preserve">Ernesto Robles </t>
  </si>
  <si>
    <t xml:space="preserve">Aseguradora Solidaria </t>
  </si>
  <si>
    <t>1/4</t>
  </si>
  <si>
    <t>2/4</t>
  </si>
  <si>
    <t>3/4</t>
  </si>
  <si>
    <t>4/4</t>
  </si>
  <si>
    <t>Desierto IC -001 2015</t>
  </si>
  <si>
    <t xml:space="preserve">Desierto Interventoria Laboratorios </t>
  </si>
  <si>
    <t xml:space="preserve">Desierto Construccion Centros Culturales </t>
  </si>
  <si>
    <t xml:space="preserve">Adquision de Equipos Laboratorios Vivos </t>
  </si>
  <si>
    <t>NUMERO DE ORDEN</t>
  </si>
  <si>
    <t>CARPETA</t>
  </si>
  <si>
    <t xml:space="preserve">INSTITUTO DE CULTURA Y TURISMO DE BOLIVAR </t>
  </si>
  <si>
    <t xml:space="preserve">SISTEMA INTEGRAL DE GESTION DOCUMENTAL </t>
  </si>
  <si>
    <t>AÑO:</t>
  </si>
  <si>
    <t>SECCION O SUB SECCION DOCUMENTAL</t>
  </si>
  <si>
    <t>OFICINA PRODUCTORA:</t>
  </si>
  <si>
    <t xml:space="preserve">RELACION DE CARPETAS CONTENIDAS EN ESTA CAJA </t>
  </si>
  <si>
    <t>Magangue fest</t>
  </si>
  <si>
    <t>Elias Barrios</t>
  </si>
  <si>
    <t>Casa manga</t>
  </si>
  <si>
    <t>Mariela perea</t>
  </si>
  <si>
    <t>Amin diaz</t>
  </si>
  <si>
    <t>Elber monroy</t>
  </si>
  <si>
    <t>Johana chartuni</t>
  </si>
  <si>
    <t>Paola lopez</t>
  </si>
  <si>
    <t>Samir contreras</t>
  </si>
  <si>
    <t>Ana carolina dangond</t>
  </si>
  <si>
    <t>Arriendo vehiculo A</t>
  </si>
  <si>
    <t>Lucelis monterrosa</t>
  </si>
  <si>
    <t>Suministros y servicios</t>
  </si>
  <si>
    <t>Paola hernandez</t>
  </si>
  <si>
    <t>Convenio mahates INC</t>
  </si>
  <si>
    <t>Etb Conectividad</t>
  </si>
  <si>
    <t>Convenio practicante</t>
  </si>
  <si>
    <t>Convenio santa catalina</t>
  </si>
  <si>
    <t>CTO-19-1</t>
  </si>
  <si>
    <t>Maria la baja</t>
  </si>
  <si>
    <t>CTO-19-2</t>
  </si>
  <si>
    <t>Laboratorios vivos clemencia</t>
  </si>
  <si>
    <t>Samuel alvarez</t>
  </si>
  <si>
    <t>Wilion enriquez</t>
  </si>
  <si>
    <t>Pavel mouthon</t>
  </si>
  <si>
    <t>Daniela pinzon</t>
  </si>
  <si>
    <t>Jose eljach</t>
  </si>
  <si>
    <t>Fredy martinez</t>
  </si>
  <si>
    <t>Alfonso ortiz</t>
  </si>
  <si>
    <t>Ivan rodriguez</t>
  </si>
  <si>
    <t>Carreta literaria</t>
  </si>
  <si>
    <t xml:space="preserve">Dina castilla </t>
  </si>
  <si>
    <t>Maigualida artuz</t>
  </si>
  <si>
    <t>Fundacion tu cultura</t>
  </si>
  <si>
    <t>Contrato caracol</t>
  </si>
  <si>
    <t>Jesus castro</t>
  </si>
  <si>
    <t>Festival de Bandas</t>
  </si>
  <si>
    <t>Edwuin rafael</t>
  </si>
  <si>
    <t>Compra de instrumentos</t>
  </si>
  <si>
    <t>Festival de Jazz-</t>
  </si>
  <si>
    <t>Festival de Jazz-TARIMA</t>
  </si>
  <si>
    <t>Generali colombia seguros generales</t>
  </si>
  <si>
    <t>Cto-44-1</t>
  </si>
  <si>
    <t>CTO-46-1</t>
  </si>
  <si>
    <t>Festival de ñame</t>
  </si>
  <si>
    <t>CTO-46-2</t>
  </si>
  <si>
    <t>Elias barrios</t>
  </si>
  <si>
    <t>Angie palencia</t>
  </si>
  <si>
    <t>trasnsporte instrumentos</t>
  </si>
  <si>
    <t>CTO-52-1</t>
  </si>
  <si>
    <t>logistica de entrega</t>
  </si>
  <si>
    <t>Convenio cancion inedita</t>
  </si>
  <si>
    <t>Acopi</t>
  </si>
  <si>
    <t>Practicante lina valencia</t>
  </si>
  <si>
    <t xml:space="preserve">Practicante  liliana bustillo </t>
  </si>
  <si>
    <t>Practicante jamilton narvez</t>
  </si>
  <si>
    <t>Comodato clemencia</t>
  </si>
  <si>
    <t>Samuel alvarez leon</t>
  </si>
  <si>
    <t>Maria alejandra la torre</t>
  </si>
  <si>
    <t>Vanessa de la cruz</t>
  </si>
  <si>
    <t>daniela pinzon</t>
  </si>
  <si>
    <t>mariela perea</t>
  </si>
  <si>
    <t>jose eljach</t>
  </si>
  <si>
    <t>alfonso ortiz</t>
  </si>
  <si>
    <t>maigualida artuz</t>
  </si>
  <si>
    <t>ivan rodriguez</t>
  </si>
  <si>
    <t>samir contreras</t>
  </si>
  <si>
    <t>Adriana giraldo</t>
  </si>
  <si>
    <t>Fundacion crear un nuevo mañana</t>
  </si>
  <si>
    <t>lucelis monterrosa</t>
  </si>
  <si>
    <t>Caracol S.A</t>
  </si>
  <si>
    <t>Telecaribe</t>
  </si>
  <si>
    <t>Luis jerez</t>
  </si>
  <si>
    <t>Prologik- vehiculo</t>
  </si>
  <si>
    <t>Funculmas, ruta de la paz</t>
  </si>
  <si>
    <t>Paola giraldo</t>
  </si>
  <si>
    <t>Ricardo vellojín</t>
  </si>
  <si>
    <t>Lidys calvo</t>
  </si>
  <si>
    <t>ANATO</t>
  </si>
  <si>
    <t>Daniel alvear</t>
  </si>
  <si>
    <t>Claudia nuñez</t>
  </si>
  <si>
    <t>Carmen lucia malo</t>
  </si>
  <si>
    <t>Leslie lopez</t>
  </si>
  <si>
    <t>Luis enrique escudero</t>
  </si>
  <si>
    <t>Dispro SAS</t>
  </si>
  <si>
    <t>prologik- SAS</t>
  </si>
  <si>
    <t>Jaime pallares</t>
  </si>
  <si>
    <t>Corposanta</t>
  </si>
  <si>
    <t>Computer working</t>
  </si>
  <si>
    <t>Humberto espitia</t>
  </si>
  <si>
    <t>Hassan castilla</t>
  </si>
  <si>
    <t xml:space="preserve">Patricia beltrán </t>
  </si>
  <si>
    <t>Roxana román</t>
  </si>
  <si>
    <t>johana chartuni</t>
  </si>
  <si>
    <t>lidys pozo</t>
  </si>
  <si>
    <t>Carlos Hernandez</t>
  </si>
  <si>
    <t>Alberto samudio</t>
  </si>
  <si>
    <t xml:space="preserve">Lanzamiento estimulos </t>
  </si>
  <si>
    <t>Vehiculo dirección cultura</t>
  </si>
  <si>
    <t xml:space="preserve">Carlos Román </t>
  </si>
  <si>
    <t>San estanislao INC</t>
  </si>
  <si>
    <t>Yesenia arias</t>
  </si>
  <si>
    <t>Amilkar venecia</t>
  </si>
  <si>
    <t>Santa catalina INC</t>
  </si>
  <si>
    <t>Convenio RIO VIEJO</t>
  </si>
  <si>
    <t>Revistra metro</t>
  </si>
  <si>
    <t>Aluna INC</t>
  </si>
  <si>
    <t>Carnaval san estanislao INC</t>
  </si>
  <si>
    <t>Nashville</t>
  </si>
  <si>
    <t>caracol S.A</t>
  </si>
  <si>
    <t>Marcela parra</t>
  </si>
  <si>
    <t xml:space="preserve">claudia mejia </t>
  </si>
  <si>
    <t>Arjona INC</t>
  </si>
  <si>
    <t>Turbaco INC</t>
  </si>
  <si>
    <t>Fulculmas</t>
  </si>
  <si>
    <t>Pop paula sierra</t>
  </si>
  <si>
    <t>Lanzamiento Bandas</t>
  </si>
  <si>
    <t>Patricia Jerez</t>
  </si>
  <si>
    <t>Angie gomez poveda</t>
  </si>
  <si>
    <t>MUHCA</t>
  </si>
  <si>
    <t>Wilson enriquez</t>
  </si>
  <si>
    <t>ricardo varela</t>
  </si>
  <si>
    <t xml:space="preserve">Johana tafur </t>
  </si>
  <si>
    <t>Bandas festival</t>
  </si>
  <si>
    <t>Verena guerrero</t>
  </si>
  <si>
    <t>Monica palomino</t>
  </si>
  <si>
    <t>Santiago trujillo</t>
  </si>
  <si>
    <t>Gonzalo castellano</t>
  </si>
  <si>
    <t xml:space="preserve">Patricia bejarano </t>
  </si>
  <si>
    <t>Liliana vega</t>
  </si>
  <si>
    <t>Ana maria cabra</t>
  </si>
  <si>
    <t xml:space="preserve">German molina </t>
  </si>
  <si>
    <t>Convenio acordeones</t>
  </si>
  <si>
    <t>Gaitas conforarte</t>
  </si>
  <si>
    <t>Aceptacion IMAGEN, producción y servicios logisticos</t>
  </si>
  <si>
    <t>Hernan zajar</t>
  </si>
  <si>
    <t xml:space="preserve">Kit alta montaña </t>
  </si>
  <si>
    <t xml:space="preserve">german molina </t>
  </si>
  <si>
    <t>seguros del estado</t>
  </si>
  <si>
    <t>Patricia jerez</t>
  </si>
  <si>
    <t>yojanna gonzalez</t>
  </si>
  <si>
    <t>Ñame</t>
  </si>
  <si>
    <t>Tambores</t>
  </si>
  <si>
    <t>Vehiculo turismo</t>
  </si>
  <si>
    <t>Fundacion GRIT</t>
  </si>
  <si>
    <t>Heroicos</t>
  </si>
  <si>
    <t>11 de noviembre</t>
  </si>
  <si>
    <t>Ekobios</t>
  </si>
  <si>
    <t>Roxana habbid</t>
  </si>
  <si>
    <t>monica palomino</t>
  </si>
  <si>
    <t xml:space="preserve">Cesar padrón </t>
  </si>
  <si>
    <t>hassan castilla</t>
  </si>
  <si>
    <t>humberto espitia</t>
  </si>
  <si>
    <t>vanessa de la cruz</t>
  </si>
  <si>
    <t>fredy martinez</t>
  </si>
  <si>
    <t>adriana giraldo</t>
  </si>
  <si>
    <t>yesenia arias</t>
  </si>
  <si>
    <t>amilkar venecia</t>
  </si>
  <si>
    <t>martha lila mouthon</t>
  </si>
  <si>
    <t>elias barrios</t>
  </si>
  <si>
    <t>Festimaria</t>
  </si>
  <si>
    <t>leslie lopez</t>
  </si>
  <si>
    <t>jaime pallares</t>
  </si>
  <si>
    <t>laura ricaurte</t>
  </si>
  <si>
    <t>miller garcia</t>
  </si>
  <si>
    <t>yulieth aguilar</t>
  </si>
  <si>
    <t>Jairo restrepo</t>
  </si>
  <si>
    <t>Fidel hernandez</t>
  </si>
  <si>
    <t>Jhon robert</t>
  </si>
  <si>
    <t>Jefferson pretelt</t>
  </si>
  <si>
    <t>Didier agamez</t>
  </si>
  <si>
    <t>Prixmasol</t>
  </si>
  <si>
    <t>vehiculo cultura</t>
  </si>
  <si>
    <t>Semana santa</t>
  </si>
  <si>
    <t xml:space="preserve">Bibliotecas </t>
  </si>
  <si>
    <t xml:space="preserve">vehiculo ruta libre </t>
  </si>
  <si>
    <t>Periferia</t>
  </si>
  <si>
    <t>Yosimar rodriguez</t>
  </si>
  <si>
    <t>INC Mompox</t>
  </si>
  <si>
    <t>INC Zambrano</t>
  </si>
  <si>
    <t>Inc magangue, carmen de bolívar y san jacinto</t>
  </si>
  <si>
    <t>Marley sierra</t>
  </si>
  <si>
    <t>Diana alvear</t>
  </si>
  <si>
    <t>Yesenia periñan</t>
  </si>
  <si>
    <t xml:space="preserve">sandra ramos </t>
  </si>
  <si>
    <t>Icelia newman</t>
  </si>
  <si>
    <t>Adriana lucia</t>
  </si>
  <si>
    <t>jairo martinez</t>
  </si>
  <si>
    <t>carlos gamal</t>
  </si>
  <si>
    <t>Carolina de pombo</t>
  </si>
  <si>
    <t>Emsamble 21</t>
  </si>
  <si>
    <t>Oscar acevedo</t>
  </si>
  <si>
    <t>Toto la momposina</t>
  </si>
  <si>
    <t xml:space="preserve">AG Producciones </t>
  </si>
  <si>
    <t>Ricardo camacho</t>
  </si>
  <si>
    <t>Rio de Gente</t>
  </si>
  <si>
    <t>Fabian camino Reginfo</t>
  </si>
  <si>
    <t>CTO-81-1</t>
  </si>
  <si>
    <t xml:space="preserve">Productora servicios logisticos </t>
  </si>
  <si>
    <t>marcela parra</t>
  </si>
  <si>
    <t>didier agamez</t>
  </si>
  <si>
    <t>carmen lucia malo</t>
  </si>
  <si>
    <t>ñame</t>
  </si>
  <si>
    <t>icelia newman</t>
  </si>
  <si>
    <t>jefferson pretelt</t>
  </si>
  <si>
    <t>wilfredo Padilla</t>
  </si>
  <si>
    <t>jhon robert</t>
  </si>
  <si>
    <t>daniel alvear</t>
  </si>
  <si>
    <t>Acordeones</t>
  </si>
  <si>
    <t>diana alvear</t>
  </si>
  <si>
    <t>alejandro hoyos</t>
  </si>
  <si>
    <t>lidys calvo</t>
  </si>
  <si>
    <t>angie gomez poveda</t>
  </si>
  <si>
    <t>german danilo</t>
  </si>
  <si>
    <t xml:space="preserve">Edgar avilan </t>
  </si>
  <si>
    <t>Hay festival</t>
  </si>
  <si>
    <t>roxana román</t>
  </si>
  <si>
    <t>Maria cepeda</t>
  </si>
  <si>
    <t>Transporte ruta libre</t>
  </si>
  <si>
    <t>Asociacion lucho bermudez</t>
  </si>
  <si>
    <t>FICCI</t>
  </si>
  <si>
    <t>semana santa</t>
  </si>
  <si>
    <t>Gigliola oviedo</t>
  </si>
  <si>
    <t>anibal bueno</t>
  </si>
  <si>
    <t>gigliola oviedo</t>
  </si>
  <si>
    <t>yuranis lopez</t>
  </si>
  <si>
    <t>Convenio Icultur-Gobernacion Bandas II</t>
  </si>
  <si>
    <t xml:space="preserve">Conveio Icultur- Gober Festijazz </t>
  </si>
  <si>
    <t>Convenio Icultur-Gobernacion Artesano de B</t>
  </si>
  <si>
    <t xml:space="preserve">Convenio Icultur Festimaria </t>
  </si>
  <si>
    <t>Convenio Icultur Gobernacion- Anato</t>
  </si>
  <si>
    <t>Intercambio cultural Nasvhille</t>
  </si>
  <si>
    <t>Apoyo programa fomento de la cultura y actividad artistica en Bolivar 2016</t>
  </si>
  <si>
    <t xml:space="preserve">convenio FICCI </t>
  </si>
  <si>
    <t xml:space="preserve">Convenio Mincultura, Icultur, Fundacion Semana y Gobernacion </t>
  </si>
  <si>
    <t>Convenio semana santa 2016</t>
  </si>
  <si>
    <t xml:space="preserve">Conevenio Pasantes Unicolombo </t>
  </si>
  <si>
    <t xml:space="preserve">Convenio Festival del Ñame </t>
  </si>
  <si>
    <t xml:space="preserve">Conevenio Fiestas de la Independencia </t>
  </si>
  <si>
    <t xml:space="preserve">Convenio Gente Teatro Gobernacion Icultur  </t>
  </si>
  <si>
    <t>Gobernacion Bandas y Jazz</t>
  </si>
  <si>
    <t>Conevenio Viaje USA</t>
  </si>
  <si>
    <t xml:space="preserve">Convenio Gobernacion  e Icultur- Festival de Tambores </t>
  </si>
  <si>
    <t xml:space="preserve">Convenio Hay Festival (informe) </t>
  </si>
  <si>
    <t xml:space="preserve">convenio FICCI - Gobernacion </t>
  </si>
  <si>
    <t xml:space="preserve">Convenio SIGOB </t>
  </si>
  <si>
    <t xml:space="preserve">Convenio SENA </t>
  </si>
  <si>
    <t xml:space="preserve">Convenio Festival Internacional de Musica </t>
  </si>
  <si>
    <t>Convenio CURN</t>
  </si>
  <si>
    <t xml:space="preserve">Convenio Fontur </t>
  </si>
  <si>
    <t xml:space="preserve">Convenio Gobernacion  e Icultur- Festival de Gaitas </t>
  </si>
  <si>
    <t xml:space="preserve">Convenio FICCI </t>
  </si>
  <si>
    <t xml:space="preserve">Convenio Traslado Festival de Acordeones </t>
  </si>
  <si>
    <t xml:space="preserve">Convenio Festival del Ñame y Tambores - Gobernacion e Icultur </t>
  </si>
  <si>
    <t xml:space="preserve">Traslado Jazz </t>
  </si>
  <si>
    <t xml:space="preserve">Traslado Bandas y Jazz </t>
  </si>
  <si>
    <t xml:space="preserve">Semana santa </t>
  </si>
  <si>
    <t xml:space="preserve">Fundacion Hay Festival </t>
  </si>
  <si>
    <t>Copia Convenio anato</t>
  </si>
  <si>
    <t xml:space="preserve">Copia convenios Icultur </t>
  </si>
  <si>
    <t>FECHAS EXTREMAS              (aaaa-mm-dd)</t>
  </si>
  <si>
    <t>Patricia Beltran</t>
  </si>
  <si>
    <t>INC Mahates</t>
  </si>
  <si>
    <t>Ricardo Vellojin</t>
  </si>
  <si>
    <t>Raul Molinares</t>
  </si>
  <si>
    <t>Cartagena D.T. y C.</t>
  </si>
  <si>
    <t>CTO-151</t>
  </si>
  <si>
    <t>CTO-150</t>
  </si>
  <si>
    <t>San Juan Nepomuceno INC</t>
  </si>
  <si>
    <t>Aluna</t>
  </si>
  <si>
    <t>CTO-152</t>
  </si>
  <si>
    <t>Tiquisio INC</t>
  </si>
  <si>
    <t>CTO-160</t>
  </si>
  <si>
    <t>Incuder</t>
  </si>
  <si>
    <t>CTO-161</t>
  </si>
  <si>
    <t>INC  San Jacinto</t>
  </si>
  <si>
    <t>INC Marialabaja</t>
  </si>
  <si>
    <t>seguros</t>
  </si>
  <si>
    <t>Inventario Mahates Marialabaja y Santa Rosa</t>
  </si>
  <si>
    <t>Festival  Bolivarsense de Acordeon</t>
  </si>
  <si>
    <t>CaliXto Salcedo</t>
  </si>
  <si>
    <t>Organización Logistica</t>
  </si>
  <si>
    <t>Aluna Magia Bailar En Arjona Informe</t>
  </si>
  <si>
    <t>Suscripción el Tiempo</t>
  </si>
  <si>
    <t>Estimulos Festicine Kids informe</t>
  </si>
  <si>
    <t>Convenio Tiquisio Informe</t>
  </si>
  <si>
    <t>Inventario Patrimonio Arjona</t>
  </si>
  <si>
    <t>Festival Canción Inedita Arenal (Informe)</t>
  </si>
  <si>
    <t>Maria Carolina Alvarado</t>
  </si>
  <si>
    <t>Prosercoop</t>
  </si>
  <si>
    <t>Vehiculo -Caribean  Car Rent</t>
  </si>
  <si>
    <t>FECHAS EXTREMAS           (aaa-mm-dd)</t>
  </si>
  <si>
    <t>2/.2</t>
  </si>
  <si>
    <t>1/.2</t>
  </si>
  <si>
    <t>Ladys Gonzalez ( XV Salon Regional De Artistas)</t>
  </si>
  <si>
    <t>Monica Taboada ( Estación Caribe)</t>
  </si>
  <si>
    <t>Emel Poveda  (Tejiendo Arte en Común)</t>
  </si>
  <si>
    <t>Aramis Turizo (Festival De La Trenza )</t>
  </si>
  <si>
    <t>Jhony Alberto Laguna (II Muestra De Pintura Infantil)</t>
  </si>
  <si>
    <t>Milenis Licona ( Banda Marcial Ritmica)</t>
  </si>
  <si>
    <t>Eugenio Ospina  ( Festival De Pescadores -Mahates)</t>
  </si>
  <si>
    <t>Samuel Marmol( Escuela De Danzas Tradicional)</t>
  </si>
  <si>
    <t>Samuel Marmol (Escuela De Danzas Tradicional)</t>
  </si>
  <si>
    <t xml:space="preserve">Louis Tower </t>
  </si>
  <si>
    <t>Universidad Tecnologica ( Interventoria )</t>
  </si>
  <si>
    <t>Logistica Stand Fenalco</t>
  </si>
  <si>
    <t xml:space="preserve">Festimaria(Informe Final) </t>
  </si>
  <si>
    <t xml:space="preserve">CAJA No  </t>
  </si>
  <si>
    <t>ANATO INFORME</t>
  </si>
  <si>
    <t>Corposanta (Informe)</t>
  </si>
  <si>
    <t>Corposanta(Informe)</t>
  </si>
  <si>
    <t>1/5</t>
  </si>
  <si>
    <t>2/5</t>
  </si>
  <si>
    <t>3/5</t>
  </si>
  <si>
    <t>4/5</t>
  </si>
  <si>
    <t>5/5</t>
  </si>
  <si>
    <t>POP Estimulo</t>
  </si>
  <si>
    <t>Convenio mahates INC (Informe)</t>
  </si>
  <si>
    <t>Nashville/Informe</t>
  </si>
  <si>
    <t>MUHCA(Informes)</t>
  </si>
  <si>
    <t>Bandas festival(Informe)</t>
  </si>
  <si>
    <t>Laboratorios vivos ( Funisocol)</t>
  </si>
  <si>
    <t>Angie palencia (Impresos)</t>
  </si>
  <si>
    <t>Fundacion GRIT (Informe)</t>
  </si>
  <si>
    <t>Ñame (Informe)</t>
  </si>
  <si>
    <t>11 de noviembre (Informe)</t>
  </si>
  <si>
    <t>Ekobios(Informe)</t>
  </si>
  <si>
    <t>anexo hay una revista</t>
  </si>
  <si>
    <t>Bibliotecas (Informe)</t>
  </si>
  <si>
    <t>Semana santa (informe)</t>
  </si>
  <si>
    <t>INC Zambrano(Informe)</t>
  </si>
  <si>
    <t>MUHCA(Inventario montes de maria)</t>
  </si>
  <si>
    <t>1/7</t>
  </si>
  <si>
    <t>2/7</t>
  </si>
  <si>
    <t>3/7</t>
  </si>
  <si>
    <t>4/7</t>
  </si>
  <si>
    <t>5/7</t>
  </si>
  <si>
    <t>6/7</t>
  </si>
  <si>
    <t>7/7</t>
  </si>
  <si>
    <t>MUHCA(Teatro colonial)</t>
  </si>
  <si>
    <t>Productora servicios logisticos (INFORME)</t>
  </si>
  <si>
    <t>Festival de Jazz</t>
  </si>
  <si>
    <t>ÑAME(INFORME)</t>
  </si>
  <si>
    <t>Fundacion crear un nuevo mañana (ANATO)</t>
  </si>
  <si>
    <t>CTO-61-1</t>
  </si>
  <si>
    <t>nashville- Fundación Tarima</t>
  </si>
  <si>
    <t>Lusiana</t>
  </si>
  <si>
    <t>Bandas festival- Informe</t>
  </si>
  <si>
    <t>Museo Mampujan</t>
  </si>
  <si>
    <t>Inventario Muhca</t>
  </si>
  <si>
    <t>zamir contreras</t>
  </si>
  <si>
    <t xml:space="preserve">Prestacion de servicio artistico </t>
  </si>
  <si>
    <t>Fabiola morera comunicaciones s.a.s.</t>
  </si>
  <si>
    <t>Diana carolina alvear artuz</t>
  </si>
  <si>
    <t>Consorcio ceilsas 2015</t>
  </si>
  <si>
    <t xml:space="preserve">falta </t>
  </si>
  <si>
    <t xml:space="preserve"> </t>
  </si>
  <si>
    <t xml:space="preserve">veronica </t>
  </si>
  <si>
    <t>Freddy Ochoa</t>
  </si>
  <si>
    <t>falta</t>
  </si>
  <si>
    <t xml:space="preserve">Roberto Gonzalez - papeleria </t>
  </si>
  <si>
    <t xml:space="preserve">viviana malo leconte </t>
  </si>
  <si>
    <t>ana Ximena ramirez</t>
  </si>
  <si>
    <t xml:space="preserve">Mc- ICT- clemencia </t>
  </si>
  <si>
    <t xml:space="preserve">Festiva de tambores palenque </t>
  </si>
  <si>
    <t xml:space="preserve">Festival de ñame </t>
  </si>
  <si>
    <t>Feria de artesanos</t>
  </si>
  <si>
    <t>Yesenia Arias</t>
  </si>
  <si>
    <t>CTO-001</t>
  </si>
  <si>
    <t>CTO-002</t>
  </si>
  <si>
    <t xml:space="preserve">Johana Anaya </t>
  </si>
  <si>
    <t>CTO-003</t>
  </si>
  <si>
    <t xml:space="preserve">Inventario informe </t>
  </si>
  <si>
    <t>1*5</t>
  </si>
  <si>
    <t>2*2</t>
  </si>
  <si>
    <t>1*2</t>
  </si>
  <si>
    <t>2*5</t>
  </si>
  <si>
    <t>3*5</t>
  </si>
  <si>
    <t>4*5</t>
  </si>
  <si>
    <t>5*5</t>
  </si>
  <si>
    <t xml:space="preserve">Fundacion aluna </t>
  </si>
  <si>
    <t xml:space="preserve">Festijazz </t>
  </si>
  <si>
    <t xml:space="preserve">Festijazz Informe </t>
  </si>
  <si>
    <t>AG Producciones s.a.s</t>
  </si>
  <si>
    <t xml:space="preserve">Marta carolina de Pombo </t>
  </si>
  <si>
    <t xml:space="preserve">Informe acordeones festival </t>
  </si>
  <si>
    <t xml:space="preserve">Elvis Suevis Padilla </t>
  </si>
  <si>
    <t xml:space="preserve">Wilson Cabarcas </t>
  </si>
  <si>
    <t>CTO-004</t>
  </si>
  <si>
    <t xml:space="preserve">Aldrin de jesus Polo nuñez </t>
  </si>
  <si>
    <t>CTO-005</t>
  </si>
  <si>
    <t>CTO-006</t>
  </si>
  <si>
    <t xml:space="preserve">Geraldo Salcedo Cano </t>
  </si>
  <si>
    <t>CTO-007</t>
  </si>
  <si>
    <t xml:space="preserve">Coridenia Baño Cabarcas </t>
  </si>
  <si>
    <t>CTO-008</t>
  </si>
  <si>
    <t>CTO-009</t>
  </si>
  <si>
    <t>Zamir contreras</t>
  </si>
  <si>
    <t xml:space="preserve">Jose Luis Donado Rangel </t>
  </si>
  <si>
    <t xml:space="preserve">Laura Perdomo </t>
  </si>
  <si>
    <t>CTO-013</t>
  </si>
  <si>
    <t xml:space="preserve">Lisney Barrios Hoyos </t>
  </si>
  <si>
    <t xml:space="preserve">Norela Prada Ortega </t>
  </si>
  <si>
    <t>CTO-014</t>
  </si>
  <si>
    <t>Prixmasol s.a.s</t>
  </si>
  <si>
    <t>CTO-015</t>
  </si>
  <si>
    <t xml:space="preserve">Yeilys Caceres Vergara </t>
  </si>
  <si>
    <t>CTO-016</t>
  </si>
  <si>
    <t>CTO-017</t>
  </si>
  <si>
    <t xml:space="preserve">Luis Aldemar Garcia </t>
  </si>
  <si>
    <t>CTO-018</t>
  </si>
  <si>
    <t>Katty Carolina Alvarez</t>
  </si>
  <si>
    <t>CTO-019</t>
  </si>
  <si>
    <t xml:space="preserve">Oscar Contrera Jaramillo </t>
  </si>
  <si>
    <t>CTO-020</t>
  </si>
  <si>
    <t xml:space="preserve">Leider Blanco Barbosa </t>
  </si>
  <si>
    <t>CTO-021</t>
  </si>
  <si>
    <t xml:space="preserve">Vanessa Carrascal </t>
  </si>
  <si>
    <t>CTO-022</t>
  </si>
  <si>
    <t>Gilberto Gomez Florez</t>
  </si>
  <si>
    <t>CTO-023</t>
  </si>
  <si>
    <t xml:space="preserve">Guillermo Montes Celedon </t>
  </si>
  <si>
    <t>CTO-024</t>
  </si>
  <si>
    <t xml:space="preserve">Giovanni Barandica </t>
  </si>
  <si>
    <t>CTO-025</t>
  </si>
  <si>
    <t xml:space="preserve">Johana Astrid Holguin </t>
  </si>
  <si>
    <t>CTO-026</t>
  </si>
  <si>
    <t xml:space="preserve">Katherine Meza Molina </t>
  </si>
  <si>
    <t>CTO-027</t>
  </si>
  <si>
    <t xml:space="preserve">Gabriel Eduardo de Alba </t>
  </si>
  <si>
    <t>CTO-028</t>
  </si>
  <si>
    <t xml:space="preserve">Julio Baquero </t>
  </si>
  <si>
    <t>CTO-029</t>
  </si>
  <si>
    <t>CTO-030</t>
  </si>
  <si>
    <t>CTO-031</t>
  </si>
  <si>
    <t>CTO-032</t>
  </si>
  <si>
    <t>CTO-033</t>
  </si>
  <si>
    <t>CTO-034</t>
  </si>
  <si>
    <t>CTO-035</t>
  </si>
  <si>
    <t>CTO-036</t>
  </si>
  <si>
    <t>CTO-037</t>
  </si>
  <si>
    <t>CTO-038</t>
  </si>
  <si>
    <t>CTO-039</t>
  </si>
  <si>
    <t>CTO-040</t>
  </si>
  <si>
    <t>CTO-041</t>
  </si>
  <si>
    <t>CTO-042</t>
  </si>
  <si>
    <t>CTO-043</t>
  </si>
  <si>
    <t>Zamir Contrera Lopez</t>
  </si>
  <si>
    <t>Milton Pereira Blanco</t>
  </si>
  <si>
    <t xml:space="preserve">Johanna Anaya </t>
  </si>
  <si>
    <t xml:space="preserve">Luis Aberto Jerez </t>
  </si>
  <si>
    <t xml:space="preserve">Frank Villanueva </t>
  </si>
  <si>
    <t xml:space="preserve">Franciosco Ayaga Baza </t>
  </si>
  <si>
    <t xml:space="preserve">Katheryn Johanna Garcia </t>
  </si>
  <si>
    <t xml:space="preserve">Olga Perea Fernandez </t>
  </si>
  <si>
    <t>CTO-044</t>
  </si>
  <si>
    <t>CTO-045</t>
  </si>
  <si>
    <t>CTO-046</t>
  </si>
  <si>
    <t>CTO-047</t>
  </si>
  <si>
    <t>CTO-048</t>
  </si>
  <si>
    <t>CTO-050</t>
  </si>
  <si>
    <t>CTO-051</t>
  </si>
  <si>
    <t>CTO-052</t>
  </si>
  <si>
    <t>CTO-053</t>
  </si>
  <si>
    <t>CTO-054</t>
  </si>
  <si>
    <t>CTO-055</t>
  </si>
  <si>
    <t>CTO-056</t>
  </si>
  <si>
    <t>CTO-057</t>
  </si>
  <si>
    <t xml:space="preserve">Dario Barros Molina </t>
  </si>
  <si>
    <t xml:space="preserve">Luis Alberto Jerez </t>
  </si>
  <si>
    <t xml:space="preserve">Mario Antonio Imbett </t>
  </si>
  <si>
    <t>ESTIMULOS</t>
  </si>
  <si>
    <t>FECHAS ESTREMAS              (aaaa-mm-dd)</t>
  </si>
  <si>
    <t xml:space="preserve">F. Cultural Arcoiris. </t>
  </si>
  <si>
    <t>Proyecto. N° 17</t>
  </si>
  <si>
    <t xml:space="preserve">Aso. Estable el Aguijan </t>
  </si>
  <si>
    <t>Proyecto N° 8</t>
  </si>
  <si>
    <t xml:space="preserve">F. Leopoldo Lascarro B </t>
  </si>
  <si>
    <t>Proyecto N° 18</t>
  </si>
  <si>
    <t>Funreb</t>
  </si>
  <si>
    <t>Proyecto N°19</t>
  </si>
  <si>
    <t xml:space="preserve">Beatriz E. Ochoa Romero </t>
  </si>
  <si>
    <t>Proyecto N° 21</t>
  </si>
  <si>
    <t xml:space="preserve">CCC Montes de Maria </t>
  </si>
  <si>
    <t>Proyecto N° 22</t>
  </si>
  <si>
    <t xml:space="preserve">Rosa H. Reina Balvuena </t>
  </si>
  <si>
    <t>Proyecto N° 25</t>
  </si>
  <si>
    <t>Angelica M. Rebolledo P</t>
  </si>
  <si>
    <t>Proyecto N°27</t>
  </si>
  <si>
    <t xml:space="preserve">Jonny Laguna </t>
  </si>
  <si>
    <t>Proyecto N° 28</t>
  </si>
  <si>
    <t xml:space="preserve">CDI Cañaveral </t>
  </si>
  <si>
    <t>Proyecto N°31</t>
  </si>
  <si>
    <t xml:space="preserve">Proemprender Social </t>
  </si>
  <si>
    <t>Proyecto N° 35</t>
  </si>
  <si>
    <t xml:space="preserve">Milenis Licona Arenas </t>
  </si>
  <si>
    <t>Proyecto N° 39</t>
  </si>
  <si>
    <t xml:space="preserve">Museo Etnoarqueologico MM </t>
  </si>
  <si>
    <t>Proyecto N°46</t>
  </si>
  <si>
    <t xml:space="preserve">Fuhopalma </t>
  </si>
  <si>
    <t>Proyecto N° 51</t>
  </si>
  <si>
    <t xml:space="preserve">Cioff Colombia </t>
  </si>
  <si>
    <t>Proyecto N° 52</t>
  </si>
  <si>
    <t xml:space="preserve">F. Granitos de Paz </t>
  </si>
  <si>
    <t>Proyecto N° 55</t>
  </si>
  <si>
    <t xml:space="preserve">Carlos Ramos </t>
  </si>
  <si>
    <t>Proyecto N° 58</t>
  </si>
  <si>
    <t xml:space="preserve">F.Festicinekids </t>
  </si>
  <si>
    <t>Proyecto N° 60</t>
  </si>
  <si>
    <t xml:space="preserve">C. Contradiscurso </t>
  </si>
  <si>
    <t>Proyecto N° 62</t>
  </si>
  <si>
    <t xml:space="preserve">Ramiro E. Meza Perez </t>
  </si>
  <si>
    <t>Proyecto N° 65</t>
  </si>
  <si>
    <t>Funisocol</t>
  </si>
  <si>
    <t>Proyecto N° 70</t>
  </si>
  <si>
    <t xml:space="preserve">Yomaira Ardila de Mendoza </t>
  </si>
  <si>
    <t>Proyecto N° 74</t>
  </si>
  <si>
    <t xml:space="preserve">Corporacion Kimbaya </t>
  </si>
  <si>
    <t>Proyecto N° 75</t>
  </si>
  <si>
    <t xml:space="preserve">Paola Arrieta </t>
  </si>
  <si>
    <t>Proyecto N° 77</t>
  </si>
  <si>
    <t>Ivan A. Barboza Barboza</t>
  </si>
  <si>
    <t>Proyecto N° 79</t>
  </si>
  <si>
    <t xml:space="preserve">Ella P. Paternina Dean </t>
  </si>
  <si>
    <t>Proyecto N° 81</t>
  </si>
  <si>
    <t xml:space="preserve">Aramis Turizo </t>
  </si>
  <si>
    <t>Proyecto N° 88</t>
  </si>
  <si>
    <t xml:space="preserve">C. Canto del Rio </t>
  </si>
  <si>
    <t>Proyecto N° 95</t>
  </si>
  <si>
    <t xml:space="preserve">Corporacion Rherma  </t>
  </si>
  <si>
    <t>Proyecto N° 99</t>
  </si>
  <si>
    <t xml:space="preserve">Coopcolorado </t>
  </si>
  <si>
    <t>Proyecto N° 100</t>
  </si>
  <si>
    <t xml:space="preserve">Asofamus </t>
  </si>
  <si>
    <t>Proyecto N° 104</t>
  </si>
  <si>
    <t xml:space="preserve">Corp. Acciones por los D. y D. Sostenible  </t>
  </si>
  <si>
    <t>Proyecto N° 105</t>
  </si>
  <si>
    <t>Corp. Sociocultural de Afrodecendiente Ataole</t>
  </si>
  <si>
    <t>Proyecto N° 106</t>
  </si>
  <si>
    <t xml:space="preserve">Prosercoop </t>
  </si>
  <si>
    <t>Proyecto N° 107</t>
  </si>
  <si>
    <t>F. la Galeria del Pueblo</t>
  </si>
  <si>
    <t>Proyecto N° 108</t>
  </si>
  <si>
    <t xml:space="preserve">Corfoarte </t>
  </si>
  <si>
    <t>Proyecto N° 109</t>
  </si>
  <si>
    <t xml:space="preserve">Liberameliberatuti </t>
  </si>
  <si>
    <t>Proyecto N° 111</t>
  </si>
  <si>
    <t xml:space="preserve">Fundecan </t>
  </si>
  <si>
    <t>Proyecto N° 112</t>
  </si>
  <si>
    <t xml:space="preserve">F. arte Trotasueños  </t>
  </si>
  <si>
    <t>Proyecto N° 113</t>
  </si>
  <si>
    <t xml:space="preserve">Luciano Romero Rico </t>
  </si>
  <si>
    <t>Proyecto N° 117</t>
  </si>
  <si>
    <t xml:space="preserve">C. R. Cultural Arcoiris </t>
  </si>
  <si>
    <t>Proyecto N° 121</t>
  </si>
  <si>
    <t>Junche Tour Palenke</t>
  </si>
  <si>
    <t>Proyecto N° 131</t>
  </si>
  <si>
    <t xml:space="preserve">Luis E. Bustamente P. </t>
  </si>
  <si>
    <t>Proyecto N° 133</t>
  </si>
  <si>
    <t xml:space="preserve">Fundacion Livicol </t>
  </si>
  <si>
    <t>Proyecto N° 136</t>
  </si>
  <si>
    <t xml:space="preserve">Pargo Proyect </t>
  </si>
  <si>
    <t>Proyecto N° 141</t>
  </si>
  <si>
    <t xml:space="preserve">C. C. A. Son de Ararca </t>
  </si>
  <si>
    <t>Proyecto N° 142</t>
  </si>
  <si>
    <t xml:space="preserve">Comité del Cultura del Socorro  </t>
  </si>
  <si>
    <t>Proyecto N° 146</t>
  </si>
  <si>
    <t>Henry Gonzalez G.</t>
  </si>
  <si>
    <t>Proyecto N° 151</t>
  </si>
  <si>
    <t xml:space="preserve">Rodrigo Barrios G.  </t>
  </si>
  <si>
    <t>Proyecto N° 161</t>
  </si>
  <si>
    <t>Luis Turizo Jimenez</t>
  </si>
  <si>
    <t>Proyecto N° 164</t>
  </si>
  <si>
    <t xml:space="preserve">F. Dame eso Cinco </t>
  </si>
  <si>
    <t>Proyecto N° 166</t>
  </si>
  <si>
    <t xml:space="preserve">Jorge Utero  </t>
  </si>
  <si>
    <t>Proyecto N° 173</t>
  </si>
  <si>
    <t xml:space="preserve">Leonardo Alba  </t>
  </si>
  <si>
    <t xml:space="preserve"> Proyecto N° 175</t>
  </si>
  <si>
    <t xml:space="preserve">Belinda Rodriguez  </t>
  </si>
  <si>
    <t>Proyecto N° 177</t>
  </si>
  <si>
    <t xml:space="preserve">Mariano Hernandez </t>
  </si>
  <si>
    <t>Proyecto N° 180</t>
  </si>
  <si>
    <t xml:space="preserve">C. Cultural Arrabalez   </t>
  </si>
  <si>
    <t>Proyecto N° 185</t>
  </si>
  <si>
    <t xml:space="preserve">Martina Camargo  </t>
  </si>
  <si>
    <t xml:space="preserve"> Proyecto N° 187</t>
  </si>
  <si>
    <t xml:space="preserve">Balcon del Arte  </t>
  </si>
  <si>
    <t>Proyecto N° 192</t>
  </si>
  <si>
    <t xml:space="preserve">F. para el Desarrollo Local  </t>
  </si>
  <si>
    <t>Proyecto N° 198</t>
  </si>
  <si>
    <t xml:space="preserve">C. Colegio del Cuerpo </t>
  </si>
  <si>
    <t>Proyecto N° 199</t>
  </si>
  <si>
    <t xml:space="preserve">Colectivo Comunicaciones </t>
  </si>
  <si>
    <t>Proyecto N° 203</t>
  </si>
  <si>
    <t>Asmudevicsar</t>
  </si>
  <si>
    <t>Proyecto N° 209</t>
  </si>
  <si>
    <t xml:space="preserve">F.Paz y Desarrollo  </t>
  </si>
  <si>
    <t>Proyecto N° 213</t>
  </si>
  <si>
    <t xml:space="preserve">Luis Vasquez </t>
  </si>
  <si>
    <t>Proyecto N° 216</t>
  </si>
  <si>
    <t xml:space="preserve">A. mujeres Indigenas </t>
  </si>
  <si>
    <t>Proyecto N° 218</t>
  </si>
  <si>
    <t xml:space="preserve">Samuel Marmol </t>
  </si>
  <si>
    <t>Proyecto N° 220</t>
  </si>
  <si>
    <t xml:space="preserve">Marcela Cuellar  </t>
  </si>
  <si>
    <t>Proyecto N° 225</t>
  </si>
  <si>
    <t xml:space="preserve">Ramiro Blanco </t>
  </si>
  <si>
    <t>Proyecto N° 235</t>
  </si>
  <si>
    <t>Ereidis Navarro</t>
  </si>
  <si>
    <t xml:space="preserve">F. Rosa Agustina M. </t>
  </si>
  <si>
    <t>Proyecto N° 241</t>
  </si>
  <si>
    <t>Corp. Autonoma Sn Est.</t>
  </si>
  <si>
    <t>Proyecto N° 242</t>
  </si>
  <si>
    <t xml:space="preserve">A. Mujeres Innovaciones </t>
  </si>
  <si>
    <t>Proyecto N° 246</t>
  </si>
  <si>
    <t xml:space="preserve">C. I DEA Genial </t>
  </si>
  <si>
    <t>Proyecto N° 250</t>
  </si>
  <si>
    <t xml:space="preserve">C. Cultural Atabaques </t>
  </si>
  <si>
    <t>Proyecto N° 251</t>
  </si>
  <si>
    <t xml:space="preserve">C. Agente de Teatro </t>
  </si>
  <si>
    <t>Proyecto N° 253</t>
  </si>
  <si>
    <t xml:space="preserve">Mirella Taborda </t>
  </si>
  <si>
    <t>Proyecto N° 254</t>
  </si>
  <si>
    <t xml:space="preserve">Wilmam Ruz  </t>
  </si>
  <si>
    <t>Proyecto N° 257</t>
  </si>
  <si>
    <t xml:space="preserve">Carlos Martinez </t>
  </si>
  <si>
    <t>Proyecto N° 262</t>
  </si>
  <si>
    <t xml:space="preserve">A. AEIMON </t>
  </si>
  <si>
    <t>Proyecto N° 265</t>
  </si>
  <si>
    <t>Belmis Correa</t>
  </si>
  <si>
    <t>Proyecto N° 267</t>
  </si>
  <si>
    <t xml:space="preserve">Soneros de Talaigua </t>
  </si>
  <si>
    <t>Proyecto N° 268</t>
  </si>
  <si>
    <t xml:space="preserve">Alexa Cuesta </t>
  </si>
  <si>
    <t>Proyecto N° 269</t>
  </si>
  <si>
    <t xml:space="preserve">Daniel Cuesta </t>
  </si>
  <si>
    <t>Proyecto N° 270</t>
  </si>
  <si>
    <t xml:space="preserve">Jair Perez </t>
  </si>
  <si>
    <t>Proyecto N°271</t>
  </si>
  <si>
    <t xml:space="preserve">Monica Taboada   </t>
  </si>
  <si>
    <t>Proyecto N° 273</t>
  </si>
  <si>
    <t>Yesenia  Arias Martinez</t>
  </si>
  <si>
    <t>Correspondencia Lab. Vivos 01</t>
  </si>
  <si>
    <t>Convenio 088 UTB-U.TADEO 01</t>
  </si>
  <si>
    <t>Convenio 088 UTB-U.TADEO 02</t>
  </si>
  <si>
    <t>Informe final convenio 088 1/2</t>
  </si>
  <si>
    <t>Informe final convenio 088 2/2</t>
  </si>
  <si>
    <t>Adicional U.TADEO convenio 088</t>
  </si>
  <si>
    <t>U.TADEO Plan de trabajo</t>
  </si>
  <si>
    <t>Aprobación manejo anticipo UTB</t>
  </si>
  <si>
    <t>Informe Consolidado Año 1</t>
  </si>
  <si>
    <t>CD (2)</t>
  </si>
  <si>
    <t>Informe UTB Mes 2</t>
  </si>
  <si>
    <t>Informe UTB Mes 3</t>
  </si>
  <si>
    <t>Informe UTB Mes 4</t>
  </si>
  <si>
    <t>Informe UTB Mes 5</t>
  </si>
  <si>
    <t>Informe UTB Mes 6</t>
  </si>
  <si>
    <t>Informe UTB Mes 7</t>
  </si>
  <si>
    <t>Informe UTB Mes 8</t>
  </si>
  <si>
    <t>Informe UTB Mes 9</t>
  </si>
  <si>
    <t>CD (1)</t>
  </si>
  <si>
    <t>Informe UTB Mes 10</t>
  </si>
  <si>
    <t>Informe UTB Mes 11</t>
  </si>
  <si>
    <t>Informe UTB Mes 12</t>
  </si>
  <si>
    <t>Informe UTB Mes 13</t>
  </si>
  <si>
    <t>Informe UTB Mes 14</t>
  </si>
  <si>
    <t>Informe UTB Mes 15/ Informe Supervisión /</t>
  </si>
  <si>
    <t>Informe UTB Mes 16</t>
  </si>
  <si>
    <t>Informe UTB Mes 17/18</t>
  </si>
  <si>
    <t>Informe UTB Mes 19</t>
  </si>
  <si>
    <t>Informe UTB Mes 20</t>
  </si>
  <si>
    <t>Informe UTB Mes 21</t>
  </si>
  <si>
    <t>Informe UTB Mes 22</t>
  </si>
  <si>
    <t>Informe UTB Mes 23</t>
  </si>
  <si>
    <t>Informe UTB Mes 24</t>
  </si>
  <si>
    <t>Informe UTB Mes 25</t>
  </si>
  <si>
    <t>Informe UTB Mes 26</t>
  </si>
  <si>
    <t>Informe Consolidado Año 2</t>
  </si>
  <si>
    <t xml:space="preserve">Correspondencia Lab. Vivos </t>
  </si>
  <si>
    <t>Informe suspención-Lab. Vivos</t>
  </si>
  <si>
    <t>Segunfo Informe Anual UTB</t>
  </si>
  <si>
    <t>Correspondencia Lab Vivos/Actas Comité</t>
  </si>
  <si>
    <t>Acta de liquidación contrato fiduciaria</t>
  </si>
  <si>
    <t>Bitacora de prensa (Informe)</t>
  </si>
  <si>
    <t>Convenio 088 UTB-U.TADEO</t>
  </si>
  <si>
    <t>Documentos Proceso: convenio 088 2015</t>
  </si>
  <si>
    <t>Lab. Audiovisuales CT + I</t>
  </si>
  <si>
    <t>Exp Sostenibilidad Lab Vivos MLB</t>
  </si>
  <si>
    <t>NA</t>
  </si>
  <si>
    <t>Exp Sostenibilidad Lab Vivos CLE</t>
  </si>
  <si>
    <t>Centro Cultural Rafael Rodelo Tiquisio</t>
  </si>
  <si>
    <t>29/12/2017</t>
  </si>
  <si>
    <t>Centro Cultural Julio Rojas B San Juan Nepomuceno</t>
  </si>
  <si>
    <t>Centro Cultural Agripino Turizo Cicuco</t>
  </si>
  <si>
    <t>Inscripciones Diplomado Adm Cultural T1</t>
  </si>
  <si>
    <t>A</t>
  </si>
  <si>
    <t>Inscripciones Diplomado Adm Cultural T2</t>
  </si>
  <si>
    <t>Dotaciones, comodatos T1</t>
  </si>
  <si>
    <t>Dotaciones, comodatos T2</t>
  </si>
  <si>
    <t>Proceso Formación Danza</t>
  </si>
  <si>
    <t>Diplomado en Música 2018</t>
  </si>
  <si>
    <t>00/04/2018</t>
  </si>
  <si>
    <t>00/07/2018</t>
  </si>
  <si>
    <t>Talleres Arte y Memoria Fundación BAT</t>
  </si>
  <si>
    <t xml:space="preserve">Actas entrega Instrumentos musicales </t>
  </si>
  <si>
    <t>Manual de Uso Centros Culturales</t>
  </si>
  <si>
    <t>Proyeto Divulgación Supervisión 2019</t>
  </si>
  <si>
    <t>Entregas Cartillas Antología de la Banda Armonías de Bolívar</t>
  </si>
  <si>
    <t xml:space="preserve">Actas de Supervisión Estímulos </t>
  </si>
  <si>
    <t>22/09/2017</t>
  </si>
  <si>
    <t>20/12/2017</t>
  </si>
  <si>
    <t>CD (17)</t>
  </si>
  <si>
    <t>Informe ejecución LV 1- 01</t>
  </si>
  <si>
    <t>A-Z</t>
  </si>
  <si>
    <t>Informe ejecución LV 1 - 02</t>
  </si>
  <si>
    <t>Informe ejecución LV mes 2- 01</t>
  </si>
  <si>
    <t>Informe ejecución LV mes 2- 02</t>
  </si>
  <si>
    <t>Informe ejecución LV mes 3- 01</t>
  </si>
  <si>
    <t>Informe ejecución LV mes 3- 02</t>
  </si>
  <si>
    <t>Informe ejecución LV mes 4- 01</t>
  </si>
  <si>
    <t>Informe  ejecución LV mes 4- 02</t>
  </si>
  <si>
    <t>Informe  ejecución LV mes 5- 01</t>
  </si>
  <si>
    <t>Informe  ejecución LV mes 5- 02</t>
  </si>
  <si>
    <t>Informe  ejecución LV mes 5- 03</t>
  </si>
  <si>
    <t>Informe ejecución LV mes 6- 01</t>
  </si>
  <si>
    <t>Informe ejecución LV mes 6- 02</t>
  </si>
  <si>
    <t xml:space="preserve">Informe ejecución LV mes 7 - 01 </t>
  </si>
  <si>
    <t xml:space="preserve">Informe ejecución LV mes 7 - 02 </t>
  </si>
  <si>
    <t>Informe ejecución LV mes 7 - 03</t>
  </si>
  <si>
    <t>Informe ejecución LV mes 8 - 01</t>
  </si>
  <si>
    <t>Informe ejecución LV mes 8 - 02</t>
  </si>
  <si>
    <t>Informe ejecución LV mes 8 - 03</t>
  </si>
  <si>
    <t>Informe ejecución LV mes 9 - 01</t>
  </si>
  <si>
    <t>Informe ejecución LV mes 9 - 02</t>
  </si>
  <si>
    <t>Manual PE (1), Ejemplares Noticias Vivas (3)</t>
  </si>
  <si>
    <t>Informe ejecución LV mes 9 - 03</t>
  </si>
  <si>
    <t>Informe ejecución LV mes 9 - 04</t>
  </si>
  <si>
    <t>Informe ejecución LV mes 10 - 01</t>
  </si>
  <si>
    <t>Informe ejecución LV mes 10 - 02</t>
  </si>
  <si>
    <t>Informe ejecución LV mes 10 - 03</t>
  </si>
  <si>
    <t>Informe ejecución LV mes 10- 04</t>
  </si>
  <si>
    <t>Informe ejecución LV mes 11 - 01</t>
  </si>
  <si>
    <t>Informe ejecución LV mes 11 - 02</t>
  </si>
  <si>
    <t>CD (1)/ productos Material Enseñanza (4)</t>
  </si>
  <si>
    <t>Informe ejecución LV mes 11 - 03</t>
  </si>
  <si>
    <t>Informe ejecución LV mes 11 - 04</t>
  </si>
  <si>
    <t xml:space="preserve">Informe ejecución LV mes 12 </t>
  </si>
  <si>
    <t>Informe ejecución LV mes 13</t>
  </si>
  <si>
    <t>informe ejecución LV mes 14</t>
  </si>
  <si>
    <t>Informe ejecución LV mes 15</t>
  </si>
  <si>
    <t xml:space="preserve">Informe ejecución LV mes 16 </t>
  </si>
  <si>
    <t>USB (1)</t>
  </si>
  <si>
    <t>Informe ejecución LV mes 17</t>
  </si>
  <si>
    <t>Informe ejecución LV mes 18</t>
  </si>
  <si>
    <t>Informe ejecución LV mes 19</t>
  </si>
  <si>
    <t>Ejemplar Noticias Vivas (1)</t>
  </si>
  <si>
    <t>Informe ejecución LV mes 20</t>
  </si>
  <si>
    <t>CD Muetsra Audiovisual Cohorte 1 (2)</t>
  </si>
  <si>
    <t>Informe ejecución LV mes 21</t>
  </si>
  <si>
    <t>USB (1)/ Evidencia publicitaria Exposición de productos culturales y Concierto</t>
  </si>
  <si>
    <t xml:space="preserve">Informe ejecución LV mes 22 </t>
  </si>
  <si>
    <t xml:space="preserve">informe ejecución LV mes 23 </t>
  </si>
  <si>
    <t>Informe ejecución LV mes 24</t>
  </si>
  <si>
    <t xml:space="preserve">Paquete Multimedia/ USB (1)/CD (2) </t>
  </si>
  <si>
    <t>Informe ejecución LV mes 25</t>
  </si>
  <si>
    <t>USB (1)/ CD (2)</t>
  </si>
  <si>
    <t>Informe ejecución LV mes 26</t>
  </si>
  <si>
    <t>Documentos varios LV</t>
  </si>
  <si>
    <t>Conv 088. C Rec 2016. Documentos varios</t>
  </si>
  <si>
    <t>Documento del Proyecto Educativo LV</t>
  </si>
  <si>
    <t>Cartillas (5)</t>
  </si>
  <si>
    <t>Libro Resultados del proyecto</t>
  </si>
  <si>
    <t>Libro (1)</t>
  </si>
  <si>
    <t xml:space="preserve">Ejemplares Noticias Vivas </t>
  </si>
  <si>
    <t>Ejemplar (1)</t>
  </si>
  <si>
    <t>Manual de Uso Laboratorios Vivos</t>
  </si>
  <si>
    <t>Docs Convocatoria Estímulos Emp LV</t>
  </si>
  <si>
    <t>Términos Convocatoria Estímulos Em LV</t>
  </si>
  <si>
    <t>Soporte PD Cultura 2015</t>
  </si>
  <si>
    <t>Documentos FestiBandas 2014-2015</t>
  </si>
  <si>
    <t>Equipos Técnicos I</t>
  </si>
  <si>
    <t>Equipos Técnicos II</t>
  </si>
  <si>
    <t xml:space="preserve">ARCHIVO DE GESTIÓN </t>
  </si>
  <si>
    <t xml:space="preserve">Formatos Asistencia </t>
  </si>
  <si>
    <t>Consejo Deptal de Cultura</t>
  </si>
  <si>
    <t>Implementación Decreto 2012 de 2017</t>
  </si>
  <si>
    <t>17/07/2018</t>
  </si>
  <si>
    <t>ok</t>
  </si>
  <si>
    <t xml:space="preserve">actas comité de seguimiento </t>
  </si>
  <si>
    <t>actas comité de seguimiento 2</t>
  </si>
  <si>
    <t xml:space="preserve">actas comité tecnico </t>
  </si>
  <si>
    <t>actas comité tecnico 2</t>
  </si>
  <si>
    <t xml:space="preserve">actas de recibo a satisfacion </t>
  </si>
  <si>
    <t xml:space="preserve">actas comité de seguimiento interno </t>
  </si>
  <si>
    <t xml:space="preserve">actas de reuniones de interes </t>
  </si>
  <si>
    <t xml:space="preserve">otra actas </t>
  </si>
  <si>
    <t xml:space="preserve">correspondencia y archivo </t>
  </si>
  <si>
    <t>correspondencia y archivo 4</t>
  </si>
  <si>
    <t>correspondencia y archivo 5</t>
  </si>
  <si>
    <t>correspondencia y archivo 6</t>
  </si>
  <si>
    <t>correspondencia y archivo 7</t>
  </si>
  <si>
    <t>correspondencia y archivo 8</t>
  </si>
  <si>
    <t>correspondencia y archivo 9</t>
  </si>
  <si>
    <t>correspondencia y archivo 10</t>
  </si>
  <si>
    <t>correspondencia y archivo 11</t>
  </si>
  <si>
    <t>correspondencia y archivo 12</t>
  </si>
  <si>
    <t>correspondencia y archivo 13</t>
  </si>
  <si>
    <t>correspondencia y archivo 14</t>
  </si>
  <si>
    <t>correspondencia y archivo 15</t>
  </si>
  <si>
    <t>correspondencia y archivo 16</t>
  </si>
  <si>
    <t>correspondencia y archivo 17</t>
  </si>
  <si>
    <t>correspondencia y archivo 18</t>
  </si>
  <si>
    <t>correspondencia y archivo 19</t>
  </si>
  <si>
    <t>correspondencia y archivo 20</t>
  </si>
  <si>
    <t>2</t>
  </si>
  <si>
    <t>12/07/2017</t>
  </si>
  <si>
    <t>10/10/2017</t>
  </si>
  <si>
    <t xml:space="preserve">Resouciones estímulos </t>
  </si>
  <si>
    <t>INFRAESTRUCTURA</t>
  </si>
  <si>
    <t>inicial</t>
  </si>
  <si>
    <t xml:space="preserve">Ajustes al proyecto centro </t>
  </si>
  <si>
    <t>1-055</t>
  </si>
  <si>
    <t>Estudios suelo regidor</t>
  </si>
  <si>
    <t>31/11/2015</t>
  </si>
  <si>
    <t>1-048</t>
  </si>
  <si>
    <t>Estudios suelo tiquiso</t>
  </si>
  <si>
    <t>1-051</t>
  </si>
  <si>
    <t>Estudios suelo santa rosa</t>
  </si>
  <si>
    <t>1-069</t>
  </si>
  <si>
    <t>Estudios suelo san juan nepomuceno</t>
  </si>
  <si>
    <t>1-062</t>
  </si>
  <si>
    <t>Estudio suelo magangue</t>
  </si>
  <si>
    <t>1-042</t>
  </si>
  <si>
    <t>Estudio suelo cicuco</t>
  </si>
  <si>
    <t>1-043</t>
  </si>
  <si>
    <t>Informe ejecutivo interventoria T1</t>
  </si>
  <si>
    <t>1-499</t>
  </si>
  <si>
    <t>Informe ejecutivo interventoria T2</t>
  </si>
  <si>
    <t>1-511</t>
  </si>
  <si>
    <t>Informe ejecutivo interventoria T3</t>
  </si>
  <si>
    <t>1-615</t>
  </si>
  <si>
    <t>Informe ejecutivo interventoria T4</t>
  </si>
  <si>
    <t>1-588</t>
  </si>
  <si>
    <t>Propuesta oferta simiti</t>
  </si>
  <si>
    <t>1-185</t>
  </si>
  <si>
    <t>Documentos adicionales tecnicos</t>
  </si>
  <si>
    <t>1-138</t>
  </si>
  <si>
    <t>Cuenta de cobro N2 simiti</t>
  </si>
  <si>
    <t>1-046</t>
  </si>
  <si>
    <t>Informe final N6 simiti</t>
  </si>
  <si>
    <t>23/102015</t>
  </si>
  <si>
    <t>1-152</t>
  </si>
  <si>
    <t>Planos record simiti</t>
  </si>
  <si>
    <t>1-011</t>
  </si>
  <si>
    <t>Informe final N 1y 2 de obra cupula</t>
  </si>
  <si>
    <t>1-123</t>
  </si>
  <si>
    <t>Informe final de obra cupula</t>
  </si>
  <si>
    <t>01-133</t>
  </si>
  <si>
    <t>Informe final intervertoria cupula</t>
  </si>
  <si>
    <t>1-151</t>
  </si>
  <si>
    <t>Propuesta obra cupula</t>
  </si>
  <si>
    <t>1-085</t>
  </si>
  <si>
    <t>Propuesta interventoria laboratorios</t>
  </si>
  <si>
    <t>1-076</t>
  </si>
  <si>
    <t>Bitacora clemencia laboratorios</t>
  </si>
  <si>
    <t>Bitacora maria la baja laboratorios</t>
  </si>
  <si>
    <t>1-053</t>
  </si>
  <si>
    <t>Informe intervetoria Centros</t>
  </si>
  <si>
    <t>1-173</t>
  </si>
  <si>
    <t>oferta consorcio cultural 2015</t>
  </si>
  <si>
    <t>1-208</t>
  </si>
  <si>
    <t>Proyecto san pablo</t>
  </si>
  <si>
    <t>1-068</t>
  </si>
  <si>
    <t>Propuesta CEILSAS</t>
  </si>
  <si>
    <t>1-364</t>
  </si>
  <si>
    <t>Propuesta consorcio CEILSAS</t>
  </si>
  <si>
    <t>1-342</t>
  </si>
  <si>
    <t>Documentos liquidacion laboratorios</t>
  </si>
  <si>
    <t>1-392</t>
  </si>
  <si>
    <t>1-575</t>
  </si>
  <si>
    <t xml:space="preserve">Informe final interventoria laboratorios </t>
  </si>
  <si>
    <t>1-535</t>
  </si>
  <si>
    <t>Propuesta CEILSAS centros</t>
  </si>
  <si>
    <t>1-193</t>
  </si>
  <si>
    <t>1-378</t>
  </si>
  <si>
    <t>Contrato CEILSAS 183</t>
  </si>
  <si>
    <t>1-384</t>
  </si>
  <si>
    <t>Factura N1 CEILSAS</t>
  </si>
  <si>
    <t>1-253</t>
  </si>
  <si>
    <t>Propuesta CEILSAS obra</t>
  </si>
  <si>
    <t>1-376</t>
  </si>
  <si>
    <t>1-366</t>
  </si>
  <si>
    <t xml:space="preserve">Planos clemencia laboratorios </t>
  </si>
  <si>
    <t>Informe final interventoria simiti</t>
  </si>
  <si>
    <t>1-303</t>
  </si>
  <si>
    <t>Balances centros</t>
  </si>
  <si>
    <t>1-240</t>
  </si>
  <si>
    <t xml:space="preserve">Memorias de calculo 1 y 2 </t>
  </si>
  <si>
    <t>1-204</t>
  </si>
  <si>
    <t>Soportes solicitud antes OCAD</t>
  </si>
  <si>
    <t>1-150</t>
  </si>
  <si>
    <t>Informe interventoria OCAD</t>
  </si>
  <si>
    <t>1-087</t>
  </si>
  <si>
    <t>Informe interventoria N1 laboratorios</t>
  </si>
  <si>
    <t>1-083</t>
  </si>
  <si>
    <t>Informe interventoria N2 laboratorios</t>
  </si>
  <si>
    <t>1-063</t>
  </si>
  <si>
    <t>Informe interventoria N3 laboratorios</t>
  </si>
  <si>
    <t>Informe interventoria centros</t>
  </si>
  <si>
    <t>1-027</t>
  </si>
  <si>
    <t>Ensayos laboratorios centros</t>
  </si>
  <si>
    <t>Informe N1 y 2 interventoria centros</t>
  </si>
  <si>
    <t>1-314</t>
  </si>
  <si>
    <t>Informe N3 interventoria centros</t>
  </si>
  <si>
    <t>1-297</t>
  </si>
  <si>
    <t>Informes N4 interventoria centros</t>
  </si>
  <si>
    <t>1-564</t>
  </si>
  <si>
    <t>Informes N5 interventoria centros</t>
  </si>
  <si>
    <t>1-692</t>
  </si>
  <si>
    <t xml:space="preserve">Informe N6 interventoria centros </t>
  </si>
  <si>
    <t>1-589</t>
  </si>
  <si>
    <t>Informe N7 interventoria centros</t>
  </si>
  <si>
    <t>1-664</t>
  </si>
  <si>
    <t>Informe N8 interventoria centros</t>
  </si>
  <si>
    <t>1-593</t>
  </si>
  <si>
    <t>Informe N9 interventoria centros</t>
  </si>
  <si>
    <t>1-532</t>
  </si>
  <si>
    <t>Informe N10 interventoria centros</t>
  </si>
  <si>
    <t>1-635</t>
  </si>
  <si>
    <t>Acta N2 CEILSAS centros</t>
  </si>
  <si>
    <t>1-171</t>
  </si>
  <si>
    <t>Tràmites electricaribe</t>
  </si>
  <si>
    <t>1-232</t>
  </si>
  <si>
    <t xml:space="preserve">Informe N11 interventoria centros </t>
  </si>
  <si>
    <t xml:space="preserve">Informe N13 interventoria centros </t>
  </si>
  <si>
    <t>1-438</t>
  </si>
  <si>
    <t xml:space="preserve">Informe N14 y 15 interventorias centros </t>
  </si>
  <si>
    <t>1-357</t>
  </si>
  <si>
    <t>Acta N1 CEILSAS centros</t>
  </si>
  <si>
    <t>1-090</t>
  </si>
  <si>
    <t>Acta N3 CEILSAS centros</t>
  </si>
  <si>
    <t>1-072</t>
  </si>
  <si>
    <t xml:space="preserve">Informe de obra Decimo Cuarto </t>
  </si>
  <si>
    <t>1-118</t>
  </si>
  <si>
    <t>Informe  N12 interventorias centros</t>
  </si>
  <si>
    <t>1-431</t>
  </si>
  <si>
    <t xml:space="preserve">Informe de obra Decimo Quinto </t>
  </si>
  <si>
    <t>1-267</t>
  </si>
  <si>
    <t>Acta N1 CEILSAS centros, obras adicionales OCAD</t>
  </si>
  <si>
    <t>1-091</t>
  </si>
  <si>
    <t>Informe  N13 interventorias centros</t>
  </si>
  <si>
    <t xml:space="preserve">Informe de obra Decimo Octavo  </t>
  </si>
  <si>
    <t>1-292</t>
  </si>
  <si>
    <t>Informe de obra Decimo Octavo  FINAL</t>
  </si>
  <si>
    <t>1-600</t>
  </si>
  <si>
    <t>Acta final No.4 Obras adicionales OCAD</t>
  </si>
  <si>
    <t>Proyecto construccion y dotacion de centros de cultura para el fortaleicimiento de la infraestructura cultural</t>
  </si>
  <si>
    <t>1-300</t>
  </si>
  <si>
    <t>Proyecto construccion y dotacion de centros de cultura para el fortaleicimiento de la infraestructura cultural - Regidor</t>
  </si>
  <si>
    <t>1-023</t>
  </si>
  <si>
    <t>Proyecto construccion y dotacion de centros de cultura para el fortaleicimiento de la infraestructura cultural - Cicuco</t>
  </si>
  <si>
    <t>12</t>
  </si>
  <si>
    <t>Proyecto construccion y dotacion de centros de cultura para el fortaleicimiento de la infraestructura cultural - Tiquisio</t>
  </si>
  <si>
    <t>Proyecto construccion y dotacion de centros de cultura para el fortaleicimiento de la infraestructura cultural - San Juan Nepomuceno</t>
  </si>
  <si>
    <t>5</t>
  </si>
  <si>
    <t>1-024</t>
  </si>
  <si>
    <t>Proyecto construccion y dotacion de centros de cultura para el fortaleicimiento de la infraestructura cultural - Maganguè</t>
  </si>
  <si>
    <t>13</t>
  </si>
  <si>
    <t>Proyecto construccion y dotacion de centros de cultura para el fortaleicimiento de la infraestructura cultural - Santa Rosa de Lima</t>
  </si>
  <si>
    <t>Centro cultural Carlos ANDRES Gamarra Machacon</t>
  </si>
  <si>
    <t>Proyecto escuelas de musica para el fortalecimiento de la insfraestructura cultural</t>
  </si>
  <si>
    <t>1-159</t>
  </si>
  <si>
    <t>Proyecto Adecuacion y ampliacion de las casas de cultura en los municipios d María la Baja y Clemencia</t>
  </si>
  <si>
    <t>1-451</t>
  </si>
  <si>
    <t>1-385</t>
  </si>
  <si>
    <t xml:space="preserve"> Informe de interventoria 15 Dic 2017 a 20 sep 2018</t>
  </si>
  <si>
    <t>1-203</t>
  </si>
  <si>
    <t xml:space="preserve">Informe final Alberto Samudio - Cupula </t>
  </si>
  <si>
    <t>1-329</t>
  </si>
  <si>
    <t xml:space="preserve">Proyecto y ejecución een el templo san Antonio padua en simiti </t>
  </si>
  <si>
    <t>3</t>
  </si>
  <si>
    <t>Proyecto y ejecución de los laboratorios vivos (Clemencia y Maria la baja )</t>
  </si>
  <si>
    <t>4</t>
  </si>
  <si>
    <t>1-222</t>
  </si>
  <si>
    <t xml:space="preserve">Planos María La Baja - Bernardo Ososrio </t>
  </si>
  <si>
    <t>1-035</t>
  </si>
  <si>
    <t>Actas Parcial No 3 Obras Adicionales OCAD - Centros</t>
  </si>
  <si>
    <t>6</t>
  </si>
  <si>
    <t>1-184</t>
  </si>
  <si>
    <t xml:space="preserve">Informe final Proculturbol </t>
  </si>
  <si>
    <t>7</t>
  </si>
  <si>
    <t>1-527</t>
  </si>
  <si>
    <t>01</t>
  </si>
  <si>
    <t xml:space="preserve">JURIDICA </t>
  </si>
  <si>
    <t>FECHAS EXTREMAS              
(aaaa-mm-dd)</t>
  </si>
  <si>
    <t xml:space="preserve">Asociación de padres de familia </t>
  </si>
  <si>
    <t>OK</t>
  </si>
  <si>
    <t xml:space="preserve">Palenque de san basilio </t>
  </si>
  <si>
    <t xml:space="preserve">Proyectos mapas de escritores </t>
  </si>
  <si>
    <t xml:space="preserve">Apoyo al IV encuentro nacional de vigias </t>
  </si>
  <si>
    <t>Proyecto concurso Pa´ valledupar</t>
  </si>
  <si>
    <t xml:space="preserve">Promoción de la cultura y las artes de bolivar </t>
  </si>
  <si>
    <t>Patrimonio cultural e inmaterial Zodes Montes de maria</t>
  </si>
  <si>
    <t xml:space="preserve">Fondo mixto  de promoción de la cultura </t>
  </si>
  <si>
    <t>Parador Turistico San Jacinto 2010</t>
  </si>
  <si>
    <t>Proyecto de escuela de Música Córdoba</t>
  </si>
  <si>
    <t>Proyecto expo colombia</t>
  </si>
  <si>
    <t xml:space="preserve">Proyecto desarrollo y fomento a la cultura y las artes </t>
  </si>
  <si>
    <t>Patrimonio musical Palenque</t>
  </si>
  <si>
    <t>Proyecto Festival Nacional Folclorico</t>
  </si>
  <si>
    <t xml:space="preserve">Proyecto bastion de los reyes San diego, Calle del Sargento Mayor </t>
  </si>
  <si>
    <t xml:space="preserve">Proyecto apoyo a la realizacion de las actividades culturales </t>
  </si>
  <si>
    <t xml:space="preserve">Festival internacional de cine FICCI </t>
  </si>
  <si>
    <t>Informe Gobernación 2012-2013</t>
  </si>
  <si>
    <t xml:space="preserve">Proyecto Corporación Folclórica Cumbiamberos </t>
  </si>
  <si>
    <t>Proyecto inventario muebles e inmuebles para el departamento de Bolivar</t>
  </si>
  <si>
    <t>Festival internacional de poesia XVI</t>
  </si>
  <si>
    <t>Proyecto festival Etnoeducativo</t>
  </si>
  <si>
    <t>Audiencia Proceso Sancionatorio</t>
  </si>
  <si>
    <t>NO ESTABA EN ARCHIVO EXCEL</t>
  </si>
  <si>
    <t>Concurso de cuento RCN</t>
  </si>
  <si>
    <t>Proyecto Festicine Kids</t>
  </si>
  <si>
    <t>FestiJazz  Mompox</t>
  </si>
  <si>
    <t xml:space="preserve">Fortalecimiento del desarrollo y la creación artistica de los gestores culturales y actores turisticos a través de un programa de convocatoria  de estímulos en el departamento de bolivar </t>
  </si>
  <si>
    <t>Difusión y promoción de la actividad folclorica del Departamento de Bolívar (II Festival De Bandas)</t>
  </si>
  <si>
    <t xml:space="preserve">Dotación a la escuela artistica para niños, niñas y jovenes del municipio de Cantagallo </t>
  </si>
  <si>
    <t xml:space="preserve">I Encuentro de bibliotecarios del departamento de Bolivar </t>
  </si>
  <si>
    <t>Hay festival X Versión</t>
  </si>
  <si>
    <t xml:space="preserve">Conocer, Valorar, Proyectos IVA 2013-2014 Cartagena </t>
  </si>
  <si>
    <t xml:space="preserve">Documentos Bibliotecas </t>
  </si>
  <si>
    <t>Centro de Medios: Proyectos IVA Telefonía Móvil 2013-2014</t>
  </si>
  <si>
    <t>Proyectos INC identidad, Memoria y Territorio San Basilio de Palenque</t>
  </si>
  <si>
    <t xml:space="preserve">Promoción Técnica de acordeón Arenal del sur INC </t>
  </si>
  <si>
    <t>INC 2014-2015</t>
  </si>
  <si>
    <t>Campaña de Sensibilización y formación sobre el patrimonio inmaterial de Cartagena de indias "Lanceritos Del Patrimonio"</t>
  </si>
  <si>
    <t>Notificacion de observaciones a proyecto presentado a la convocatoria de proyectos de patrimonio cultural a financiarse con cargo al impuesto al consumo</t>
  </si>
  <si>
    <t>Cúpula San Pedro Claver INC 2013-2014</t>
  </si>
  <si>
    <t>Fortalecimiento infraestructura escuela de  música de palenque INC-2013-2014</t>
  </si>
  <si>
    <t>Elaboración del inventario del patrimonio cultural e inmaterial de Tiquisio Bolívar</t>
  </si>
  <si>
    <t>Levantamiento y codificación para la actualización de la información del patrimonio cultural inmaterial del municipio de Arjona-Bolívar</t>
  </si>
  <si>
    <t>Implementacion Centro de Medios Audiovisuales Palenque INC 2013-2014</t>
  </si>
  <si>
    <t>Obras de reparaciones locativas en el templo de San Antonio de Padua Simiti 2014-2015</t>
  </si>
  <si>
    <t>Impuesto Nacional de Consumo INC 2015</t>
  </si>
  <si>
    <t>Pes Tiquisio 2015</t>
  </si>
  <si>
    <t>Consolidación de las Nervaduras en Concretoarmado de la Cúpula de la Iglesia de San Pedro Claver de Cartagena - I etapa</t>
  </si>
  <si>
    <t>Fortalecimiento Casa de la Cultura de Palenque 2015</t>
  </si>
  <si>
    <t>Memoria, Identidad y Cultura INC</t>
  </si>
  <si>
    <t xml:space="preserve">Documentos Varios </t>
  </si>
  <si>
    <t>S/F</t>
  </si>
  <si>
    <t>Artesanos De Bolívar Etapa III</t>
  </si>
  <si>
    <t xml:space="preserve">Apoyo al desarrollo del II Festival multicultural de los Montes de María, Festimaría </t>
  </si>
  <si>
    <t xml:space="preserve">Centros De Cultura </t>
  </si>
  <si>
    <t xml:space="preserve">Construcción y dotación de Centros de Cultura </t>
  </si>
  <si>
    <t>Vitrina Turística ANATO 2015</t>
  </si>
  <si>
    <t>55 Festival de Cine Cartagena de Indias</t>
  </si>
  <si>
    <t>III Festival de Bandas 2015</t>
  </si>
  <si>
    <t>Promoción de las bibliotecas San Jacinto, Mompox, Magangué y San Estanislao 2015</t>
  </si>
  <si>
    <t>Salón Artesanal IXEL moda 2015</t>
  </si>
  <si>
    <t>Correspondencia FestiJazz 2014</t>
  </si>
  <si>
    <t>Construcción y dotación de centros de cultura para el fortalecimiento de la infraestructura cultural de los municipios de Cicuco, Magangué, Regidor, San Juan Nepomuceno, Santa Rosa de Lima y Tiquisio en el departamento de Bolívar (Tomo #1)</t>
  </si>
  <si>
    <t>Construcción y dotación de centros de cultura para el fortalecimiento de la infraestructura cultural de los municipios de Cicuco, Magangué, Regidor, San Juan Nepomuceno, Santa Rosa de Lima y Tiquisio en el departamento de Bolívar (Tomo #2)</t>
  </si>
  <si>
    <t>Construcción y dotación de centros de cultura para el fortalecimiento de la infraestructura cultural de los municipios de Cicuco, Magangué, Regidor, San Juan Nepomuceno, Santa Rosa de Lima y Tiquisio en el departamento de Bolívar (Tomo #3)</t>
  </si>
  <si>
    <t>Construcción y dotación de centros de cultura para el fortalecimiento de la infraestructura cultural de los municipios de Cicuco, Magangué, Regidor, San Juan Nepomuceno, Santa Rosa de Lima y Tiquisio en el departamento de Bolívar (Tomo #4)</t>
  </si>
  <si>
    <t>Construcción y dotación de centros de cultura para el fortalecimiento de la infraestructura cultural de los municipios de Cicuco, Magangué, Regidor, San Juan Nepomuceno, Santa Rosa de Lima y Tiquisio en el departamento de Bolívar (Tomo #5)</t>
  </si>
  <si>
    <t>Construcción y dotación de centros de cultura para el fortalecimiento de la infraestructura cultural de los municipios de Cicuco, Magangué, Regidor, San Juan Nepomuceno, Santa Rosa de Lima y Tiquisio en el departamento de Bolívar (Tomo #6)</t>
  </si>
  <si>
    <t>Construcción y dotación de centros de cultura para el fortalecimiento de la infraestructura cultural de los municipios de Cicuco, Magangué, Regidor, San Juan Nepomuceno, Santa Rosa de Lima y Tiquisio en el departamento de Bolívar (Tomo #7)</t>
  </si>
  <si>
    <t>Construcción y dotación de centros de cultura para el fortalecimiento de la infraestructura cultural de los municipios de Cicuco, Magangué, Regidor, San Juan Nepomuceno, Santa Rosa de Lima y Tiquisio en el departamento de Bolívar (Tomo #8)</t>
  </si>
  <si>
    <t xml:space="preserve">Fortalecimiento del desarrollo y la creación artistica de los gestores culturales y actores turisticos a través de un programa de convocatoria  de estímulos en el departamento de Bolivar </t>
  </si>
  <si>
    <t>Fortalecimiento de las estrategias de promoción y mercadeo de las manifestaciones culturales y de los destinos turisticos del departamento de Bolivar a través de las participación en la vitrina turistica Anato 2014</t>
  </si>
  <si>
    <t>Intercambio cultural 2014</t>
  </si>
  <si>
    <t xml:space="preserve">Rehabilitación, adecuación y dotación de la red municipal de bibliotecas públicas las mojarritas y puesta en marcha del plan municipal de lectura y bibliotecas </t>
  </si>
  <si>
    <t xml:space="preserve">Difusión y promoción de la actividad folclórica del departamento de bolivar II festival de bandas </t>
  </si>
  <si>
    <t>Fortalecimiento de las actividades de realización de la XXXVIII edición del festival bolivarense de acordeón de Arjona, Bolivar</t>
  </si>
  <si>
    <t xml:space="preserve">Desarrollo de la III versión del festival de jazz de Mompox </t>
  </si>
  <si>
    <t xml:space="preserve">Capacitación de bibliotecarios con miras al fortelecimiento y reactivación de la red de bibliotecas del departamento de Bolivar </t>
  </si>
  <si>
    <t>Supervisión de Proyectos INC 2014</t>
  </si>
  <si>
    <t xml:space="preserve">Desarrollo del VII mercado cultural del Caribe en el departamento de Bolivar </t>
  </si>
  <si>
    <t>Desarrollo de actividades de intercambio cultural desde la danza y la música urbana como escenarios de inclusión y reconciliación en Mahates y Turbana, Bolivar.</t>
  </si>
  <si>
    <t>Promoción de las manifestaciones culturales y ancestrales de San Jacinto, Bolívar por medio de la realización del festival nacional autóctono de gaitas</t>
  </si>
  <si>
    <t>Implementación de una estrategia para la creación del banco de imágenes con miras a la promoción turistica de los 6 municipios del departamento de Bolívar</t>
  </si>
  <si>
    <t xml:space="preserve">Formación de formadores en artes y diversidad para el desarrollo integral y la inclusión sociocultural de personas con discapacidad intelectual </t>
  </si>
  <si>
    <t>Implementación de una estrategia para la promoción y difusión de las iniciativas productivas de los artesanos de los municipios del departamento de bolívar</t>
  </si>
  <si>
    <t xml:space="preserve">Proyecto Fortalecimiento de la red de bibliotecas públicas del departamento de bolívar </t>
  </si>
  <si>
    <t>Difusión del producto audiovisual turistico-cultural "La maestranza"</t>
  </si>
  <si>
    <t xml:space="preserve">Semana santa en mompox </t>
  </si>
  <si>
    <t>Dotación de instrumentos para bandas de los municipios de Bolívar</t>
  </si>
  <si>
    <t xml:space="preserve">Capacitación en técnica vocal e improvisación musical a los estudiantes del municipio de Arjona, Bolívar </t>
  </si>
  <si>
    <t xml:space="preserve">Dotación de Bibliotecas </t>
  </si>
  <si>
    <t xml:space="preserve">Proyecto desarrollo de actividades de promoción de la cultura a los estudiantes del municipio de Arjona en el departamento de Bolívar </t>
  </si>
  <si>
    <t xml:space="preserve">Desarrollo de actividades de promoción de la cultura a usuarios de la biblioteca pública del municipio de Soplaviento en el departamento de Bolívar </t>
  </si>
  <si>
    <t>Mejoramiento de las capacidades de gestión de turismo cultural de los operadores turisticos y gestores culturales del departamento de Bolívar</t>
  </si>
  <si>
    <t>Realización del III Festival Multicultural de los Montes de María, Festimaría..</t>
  </si>
  <si>
    <t xml:space="preserve">Desarrollo de la IV versión del festival de jazz en mompox </t>
  </si>
  <si>
    <t>Implementación de una estrategia para la promoción y divulgación de la gestión cultural realizada en el departamento de bolívar durante los años 2014-2015</t>
  </si>
  <si>
    <t>Desarrollo del cartagena IX festival de música en el departamento de bolivar, Música al alcance de todos</t>
  </si>
  <si>
    <t>Desarrollo de las actividades de promoción de cultura y bibliotecas a usuarios del Parque Espiritu del Manglar</t>
  </si>
  <si>
    <t>Desarrollo de la primera version del Magangué Fest, en el municipio de Magangué.</t>
  </si>
  <si>
    <t>Desarrollo de la 11° Versión del Hay festival en los municipios de el Carmen de Bolívar, Mompox y el distrito de Cartagena en el departamento de Bolívar</t>
  </si>
  <si>
    <t>Desarrollo de 57° Festival internacional de cine de Cartagena de Indias y municipios de Bolívar</t>
  </si>
  <si>
    <t>Fortalecimiento de las estrategias de promoción y mercadeo de los destinos turisticos del departamento de Bolívar y de sus manifestaciones culturales, a través de la participación en la XXXV Vitrina turística anato 2016</t>
  </si>
  <si>
    <t>56° Festival de cine de cartagena de indias y municipios de bolívar</t>
  </si>
  <si>
    <t>Desarrollo de los actos Procesionales de la semana santa en el municipio de mompox</t>
  </si>
  <si>
    <t>Realización de un evento religioso colectivo de la semana santica en el municipio de Mompox, departamento de Bolívar</t>
  </si>
  <si>
    <t>Intercambio cultural- Pasaportes</t>
  </si>
  <si>
    <t>Intercambio Cultural Tenesse</t>
  </si>
  <si>
    <t>Diseño de productos turisticos en los municipios priorizados por la "Ruta de la paz Bolívar si Avanza"</t>
  </si>
  <si>
    <t>Concierto en los municipios del departamento de Bolivar, en el marco del Cartagena XI Festival internacional de Musica 2017</t>
  </si>
  <si>
    <t>Cartas de observaciones Proyectos INC 2016</t>
  </si>
  <si>
    <t>INC 2016-2017</t>
  </si>
  <si>
    <t>Fortalecimiento a los procesos de producción de contenidos del centro de medios audiovisuales de San Basilio de Palenque, Apropiación del Pes</t>
  </si>
  <si>
    <t>Fortalecimiento de las actividades culturales de la casa de la cultura de San Basilio de Palenque "Graciela salgado"</t>
  </si>
  <si>
    <t>Implementación de una estrategia para la salvaguardia y difusión de la manifestación cultural inmaterial de los palenqueros a través de la implementación de "Kuttura Ri Palenge Tando Pa lande"</t>
  </si>
  <si>
    <t>Normalización lingüística de la lengua palenquera</t>
  </si>
  <si>
    <t>Arte que rompre barreras y potencializa la construcción de redes inclusivas en Santa Catalina de Alejandria</t>
  </si>
  <si>
    <t>Mi circulo de la cultura "Danza cultura tu y yo"</t>
  </si>
  <si>
    <t>Elaboración del inventario del patrimonio musical de Rioviejo</t>
  </si>
  <si>
    <t>Difusión del patrimonio cultural e inmaterial a niños en edad escolar del municipio de turbaco en el departamento de Bolívar "Promotores del patrimonio"</t>
  </si>
  <si>
    <t>Fortalecimiento de la Red de Bibliotecas Publicas en los 46 Municipios del Departamento de Bolivar</t>
  </si>
  <si>
    <t xml:space="preserve">Desarrollo del IV Festival Multicultural de los Montes de María: Homenaje por Siempre a Lucho Bermudez, El Carmen de Bolivar, Departamento de Bolivar </t>
  </si>
  <si>
    <t>Fortalecimiento de las estrategias de Promoción y Mercadeo de los destinos turisticos del departamento de Bolivar y de sus manifestaciones culturales, a travès de la participacion de la XXXVI vitina turistica anato 2017</t>
  </si>
  <si>
    <t>Realizacion de la XXV Versión del Festival Regional de Canciones Ineditas Vallenatas de San Estanislao de Kotska, Bolivar.</t>
  </si>
  <si>
    <t>Revitalización y Normalización lingüística de la lengua palenquera</t>
  </si>
  <si>
    <t>INC 2016 -2017</t>
  </si>
  <si>
    <t>Elaboración del inventario y registro de las manifestaciones del patrimonio cultural inmaterial con enfasis en el arte musical del municipio de Rioviejo</t>
  </si>
  <si>
    <t>Construcción y dotacion  de centros de cultura para el fortalecimiento de la infraestructura cultural de los municipios de Cicuco, Magangué, Regidor, San Juan Nepomuceno, Santa Rosa de Lima y Tiquisio en el departamento de Bolívar- AJUSTE 2017. OCAD CARIBE</t>
  </si>
  <si>
    <t>Implementación de una franja cultural y de entretenimiento en los municipios priorizados por la agenda de gobierno en el departamento de Bolívar</t>
  </si>
  <si>
    <t>Implementación de una caravana turística para la promoción de la oferta turística y cultural de los municipios de Maria la Baja y el Carmen de Bolívar, Departamento de Bolívar</t>
  </si>
  <si>
    <t xml:space="preserve">Festival del rio magangué </t>
  </si>
  <si>
    <t>Conservación y difusión de las manifestaciones culturales y folcloricas autóctonas del municipio de San Jacinto- Festival de Gaitas</t>
  </si>
  <si>
    <t xml:space="preserve">Desarrollo de la VI versión del festival de jazz Mompox </t>
  </si>
  <si>
    <t xml:space="preserve">V Festival departamental de bandas </t>
  </si>
  <si>
    <t>04/08/207</t>
  </si>
  <si>
    <t>Fortalecimiento "Intervenciones artisticas para el fortalecimiento cultural y turistico de la ruta de la paz del departamento de Bolívar"</t>
  </si>
  <si>
    <t xml:space="preserve">Implementación de una estrategia para el posicionamiento del corregimiento de Galerazamba en el municipio de Santa Catalina </t>
  </si>
  <si>
    <t xml:space="preserve">Construcción de obras a los senderos del santuario de flora y fauna los Colorados en el municipio de San Juan Nepomuceno </t>
  </si>
  <si>
    <t>Dotación de instrumentos musicales, mobiliario y equipos tecnológicos al centro cultural de El Guamo, Bolivar</t>
  </si>
  <si>
    <t>Fortalecimiento de los procesos de formación de los actores y gestores culturales del departamento de bolívar</t>
  </si>
  <si>
    <t xml:space="preserve">Divulgación y promoción turistica de los destinos priorizados por la ruta de la paz, Bolívar </t>
  </si>
  <si>
    <t>Dotación de equipos audivisuales para la formación de publicos en apropiación cinematografica de la institución educativa tecnica agropecuaria de Sab José del Playón y en la IETA Mamón de María de Santo Domingo de Meza, Corregimientos de Maria la Baja y el Carmen de Bolivar</t>
  </si>
  <si>
    <t xml:space="preserve">XXXII Festival de tambores y expresiones de Palenque </t>
  </si>
  <si>
    <t>Fortalecimiento de la red de bibliotecas públicas en los 46 municipios  del departamento de bolívar - AJUSTE</t>
  </si>
  <si>
    <t>Encuentro regional de historia local "Magangué tierra de encuentros"</t>
  </si>
  <si>
    <t>Dotación de instrumentos Musicales y mobiliario para municipios priorizados en el departamento de Bolivar</t>
  </si>
  <si>
    <t>fortalecimiento a la promoción de las manifestaciones culturales del departamento de Bolívar a través de la participación en eventos de tipo cultural "Fiestas de la independencia en Cartagena de Indias"</t>
  </si>
  <si>
    <t>Fortalecimiento de la participacion artistica y cultural en el marco del XXVIII Festival nacional del Ñame en el corregimiento de San Cayetano, municipio de San Juan Nepomuceno- 2017</t>
  </si>
  <si>
    <t xml:space="preserve">Apoyo al desarrollo de eventos de tipo pluricultural alternos a la realización de la VI versión del festival de jazz en Mompox </t>
  </si>
  <si>
    <t>Diseño de productos turisticos en los municipios con vocación turistica en el departamento de bolívar</t>
  </si>
  <si>
    <t>Divulgación y promoción turistica  a través de una serie documental de gastronomía en el departamento de Bolívar</t>
  </si>
  <si>
    <t>Fortalecimiento del evento sociocultural y artistico: Realización de la XXV Versión del festival regional de la canción inédita y piqueria vallenata (San Estanislao de Kotska)</t>
  </si>
  <si>
    <t>Fortalecimiento, apoyo y promoción de las manifestaciones culturales afrodescendientes propias de Maria La Baja XXIV- Festival del bullerengue</t>
  </si>
  <si>
    <t>fortalecimiento de los procesos de formación  artistica a través de un intercambio de tipo cultural a nivel internacional</t>
  </si>
  <si>
    <t>Desarrollo del V Festival multicultural de los Montes de Maria: Homenaje por siempre a Lucho Bermudez, el Carmen de Bolívar</t>
  </si>
  <si>
    <t>Desarrollo de segundo magangué Fest</t>
  </si>
  <si>
    <t>Fortalecimiento del festival multicultural de la tambora del municipio de Hatillo de Loba en el departamento de Bolivar</t>
  </si>
  <si>
    <t>Estudios de pre-inversión para la construcción y dotación de un parador turistico en el municipio de San Jacinto</t>
  </si>
  <si>
    <t>Dotación de instrumentos musicales y mobiliario para municipios priorizados en el departamento de Bolivar- AJUSTE</t>
  </si>
  <si>
    <t>Fortalecimiento de las escuelas de música municipales del departamento de bolívar</t>
  </si>
  <si>
    <t>Implementación de la XIII Versión del Hay festival Cartagena de Indias, como estrategia para promover la lectura en municipios priorizados del departamento de Bolivar</t>
  </si>
  <si>
    <t>Estrategia para salvaguarda y difusión de la cultura inmaterial de los palenqueros a través de implementación de la ruta "Kutura Di Palenge"</t>
  </si>
  <si>
    <t>INC 2017-2018</t>
  </si>
  <si>
    <t>Festival de cine y obras comunitarias Evaristo Marquez de Palenque</t>
  </si>
  <si>
    <t xml:space="preserve">Fortalecimiento a la implementación de los procesos de formación y documentación del centro de medio audiovisual de San Basilio de Palenque </t>
  </si>
  <si>
    <t>Estudio y laboratorio de practicas culturales en medicina tradicional y ritualidad en San Basilio de Palenque</t>
  </si>
  <si>
    <t>Fortalecimiento de las actividades culturales de la casa de la cultura de San Basilio de Palenque "Graciela salgado" 2017</t>
  </si>
  <si>
    <t>Elaboración y registro del inventario del patrimonio cultural inmaterial y bienes muebles de los municipios de Magangué, el Carmen de Bolívar y San Jacinto</t>
  </si>
  <si>
    <t>Arte terapia: Para la re-habilitación e inclusión social de personas con discapacidad motriz del municipio de Zambrano</t>
  </si>
  <si>
    <t>Estudios Técnicos para la intervención de adecuación funcional "Teatro colonial" Mompox</t>
  </si>
  <si>
    <t xml:space="preserve">Supervisión proyecto de discapacidad Zambrano </t>
  </si>
  <si>
    <t>Supervisión Proyecto Casa de la Cultura Palenque</t>
  </si>
  <si>
    <t>Supervisión festival de cine Evaristo Márquez- Palenque</t>
  </si>
  <si>
    <t>Supervisión Ruta Cultural- Parador Turistico Palenque</t>
  </si>
  <si>
    <t>Supervisión Centro de Medios audiovisuales Palenque</t>
  </si>
  <si>
    <t>Supervisión Medicina Tradicional Palenque</t>
  </si>
  <si>
    <t>Convocatoria INC 2018</t>
  </si>
  <si>
    <t>Revisión técnica de los proyectos INC 2018</t>
  </si>
  <si>
    <t>Actas de reunión San Basilio de Palenque</t>
  </si>
  <si>
    <t>Fortalecimiento de las estrategias de divulgación y promocion de las actividades culturales y manifestaciones artisticas, a través de la asistencia técnica integral y talleres de formación a gestores culturales del departamento de Bolívar</t>
  </si>
  <si>
    <t>Fortalecimiento de las estrategias de promocion y mercadeo de los destinos turisticos del departamento de bolívar y sus manifestaciones "XXXVII vitrina turistica -Anato 2018"</t>
  </si>
  <si>
    <t xml:space="preserve">Desarrollo del 58° festival internacional de cine de Cartagena de Indias FICCI </t>
  </si>
  <si>
    <t>Apoyo a la promoción de los artesanos de Bolívar en el marco de la XVIII feria de artesanias de exportación</t>
  </si>
  <si>
    <t>Fortalecimiento de la red de bibliotecas públicas en los 46 municipios  del departamento de Bolívar-2018</t>
  </si>
  <si>
    <t>Implementacion de una franja cultural y de entretenimiento en los municipios priorizados por la agenda de gobierno en el departamento de Bolívar</t>
  </si>
  <si>
    <t xml:space="preserve">Fortalecimiento de los procesos de formación artistica en danza folclorica en los municipios pertenecientes a los Zodes Dique y Montes de María en el departamento de Bolívar </t>
  </si>
  <si>
    <t>Fortalecimiento a la circulación de las manifestaciones culturales en niños, niñas y adolescentess del departamento de Bolívar a través de la participación en intercambios internacionales de tipo cultural- Finlandia. Pasaportes</t>
  </si>
  <si>
    <t>Fortalecimiento de las estrategias de promoción y mercadeo de los destinos turisticos del departamento de Bolívar y de sus manifestaciones culturales, a través de la participación en la XXXVII Vitrina turística Anato- AJUSTE</t>
  </si>
  <si>
    <t>Apoyo a la preservación de las manifestaciones culturales tradicionales de la Semana Santa y Semana Santica en el municipio de Santa Cruz de Mompox</t>
  </si>
  <si>
    <t>Fortalecimiento de los procesos de formación artistica a través de un intercambio cultural a nivel internacional, Finlandia 2018</t>
  </si>
  <si>
    <t>Fortalecimiento  a la promoción de las manifestaciones culturales del departamento de Bolívar, a través de la participación en eventos internacionales, Nashville 2018</t>
  </si>
  <si>
    <t>Fortalecimiento a la promoción de las manifestaciones culturales del departamento de bolívar a través de la participación en eventos internacionales- Nashville 2018. PRIMER AJUSTE</t>
  </si>
  <si>
    <t>Fortalecimiento a la promoción de las manifestaciones culturales del departamento de bolívar a través de la participación en eventos internacionales- Nashville 2018. SEGUNDO AJUSTE</t>
  </si>
  <si>
    <t>Dotación de instrumentos musicales y mobiliario para municipios priorizados en el departamento de Bolívar- AJUSTE 2018</t>
  </si>
  <si>
    <t>Divulgación y promoción del potencial turistico y patrimonio cultural del municipio de Santa Cruz de Mompox, a través de la producción de un video musical- Video Adriana Lucia</t>
  </si>
  <si>
    <t xml:space="preserve">Implementación de una estrategia de comunicación "Un bolívar para ver y contar" para la promoción y el posicionamiento de los destinos turisticos en municipios priorizados en el departamento de Bolívar </t>
  </si>
  <si>
    <t>Desarrollo de la VII Versión del festival de Jazz de Mompox- AJUSTE JAZZ</t>
  </si>
  <si>
    <t>Desarrollo del VI festival departamental de bandas para la difusión y promoción de la actividad folclórica en el departamento de Bolivar</t>
  </si>
  <si>
    <t>Divulgación y promoción turistica de los municipios de la ruta de  la paz como estrategia para el fomento del potencial turistico del departamento de Bolívar</t>
  </si>
  <si>
    <t>Fortalecimiento de estrategias de promoción y mercadeo de los destinos turisticos priorizados por la ruta de la paz "Feria gastronomica de Cartagena 2018"</t>
  </si>
  <si>
    <t>Señalización turística ruta de la paz</t>
  </si>
  <si>
    <t>Fortalecimiento de los procesos de formación de un diplomado en musica para directores de bandas, coordinadores de musica y actores culturales en el departamento de Bolívar</t>
  </si>
  <si>
    <t>Fortalecimiento del turismo naútico a través de la realización de la feria naval denominada Sail Cartagena 2018</t>
  </si>
  <si>
    <t>Fortalecimiento a la circulación de las manifestaciones culturales en niños, niñas y adolescentess del departamento de Bolívar a través de la participación en intercambios internacionales de tipo cultural en Estados Unidos e Italia- Pasaportes</t>
  </si>
  <si>
    <t>Fortalecimiento de los procesos de formación en danza tradicional, a través de la realización de talleres artisticos en municipios priorizados del departamento de Bolívar</t>
  </si>
  <si>
    <t>Fortalecimiento de los procesos de formación en musica tradicional de acordeon para niños y niñas de los municipios de San Cristobal y Arjona en el departamento de Bolívar</t>
  </si>
  <si>
    <t>Fortalecimiento del festival Bolivarense de acordeon edición 42 en el departamento de Bolívar</t>
  </si>
  <si>
    <t>Apoyo a la realización de la tercera versión del festival de acordeones por la paz, en el municipio de Turbana</t>
  </si>
  <si>
    <t>Fortalecimiento del desarrollo y la promoción cultural y turística de los gestores culturales y actores turísticos a través de la IV convocatoria de estímulos en el departamento de Bolivar</t>
  </si>
  <si>
    <t>Fortalecimiento de los procesos de formación musical en el municipio de El Carmen de Bolívar</t>
  </si>
  <si>
    <t xml:space="preserve">Desarrollo de la XXVII festival nacional autóctono de gaitas para el fortalecimiento, difusión y apropiación de las manifestaciones culturales del municipio de San Jacinto- Festival de Gaitas. </t>
  </si>
  <si>
    <t>Fortalecimiento de la XXXIII Versión del festival de tambores y expresiones culturales de Palenque- Mahates</t>
  </si>
  <si>
    <t>Estudios técnicos para la elaboración de diseños del museo de la memoria y la reconciliación de las victimas y un parador turistico en Mampujan, municipio de Maria la Baja</t>
  </si>
  <si>
    <t>Fortalecimiento de la participación artistica y cultural en el marco del XXIX Festival nacional del ñame en el corregimiento de San Cayetano, municipio de San Juan Nepomuceno</t>
  </si>
  <si>
    <t>Desarrollo de la XXVI Versión del festival regional de la canción inédita y piqueria vallenata de San Estanislao de Kostka</t>
  </si>
  <si>
    <t>Implementación de la XIV Versión del Hay festival Cartagena de Indias, como estrategia para promover la lectura en Cartagena y  el departamento de Bolivar</t>
  </si>
  <si>
    <t>Desarrollo del XXV Festival nacional del bullerengue para el fortalecimiento, difusión y apropiación de las manifestaciones culturales afrodescendientes propias de Maria la Baja</t>
  </si>
  <si>
    <t xml:space="preserve">   </t>
  </si>
  <si>
    <t>Estudios técnicos Volcán del Totumo</t>
  </si>
  <si>
    <t>Desarrollo del 59° festival de cine de Cartagena de Indias- FICCI</t>
  </si>
  <si>
    <t>Implementación de una franja cultural y de entretenimiento en los municipios priorizados por la agenda de gobierno en el departamento de Bolívar "Agenda Parque del Manglar"</t>
  </si>
  <si>
    <t>Desarrollo del IV Festival Folclorico y cultural de Barranco de Loba</t>
  </si>
  <si>
    <t>Fortalecimiento de las estrategias de divulgación y promoción de las manifestaciones culturales a través de educación no formal de los gestores culturales del departamento de Bolívar</t>
  </si>
  <si>
    <t>Desarrollo del 59° festival de cine de Cartagena de Indias- FICCI- AJUSTE</t>
  </si>
  <si>
    <t>Fortalecimiento de los procesos de formación musical en el municipio de El Carmen de Bolívar "Escuela Lucho Bermudez"</t>
  </si>
  <si>
    <t>Fortalecimiento de la formación cultural de los actores y gestores culturales del departamento de Bolívar- Diplomado administración cultural 2019</t>
  </si>
  <si>
    <t>Desarrollo de la VIII Versión del festival de jazz de Mompox</t>
  </si>
  <si>
    <t>Apoyo a la preservación de las manifestaciones culturales tradicionales de la semana santa y semana santica en el municipio de Santa Cruz de Mompox</t>
  </si>
  <si>
    <t>Construcción y dotación del centro cultural "Magín Díaz" para el fortalecimiento de la infraestructura cultural del corregimiento de Gamero, municipio de Mahates, departamento de Bolívar</t>
  </si>
  <si>
    <t>Dotacion de instrumentos musicales, mobiliario y equipos tecnologicos al centro cultural del municipio de El Guamo en el departamento de Bolivar</t>
  </si>
  <si>
    <t>Desarrollo del VI festival multicultural de los montes de maria  homenaje por siempre a lucho bermudez, departamento de Bolivar</t>
  </si>
  <si>
    <t>Fortalecimiento de las estrategias para la proteccion de la explotación sexual comercial de niñas, niños y adolecentes - ESCNNA- en el municipio de Santa Cruz de Mompox, Bolivar</t>
  </si>
  <si>
    <t>Fortalecimiento a la promoción de las manifestaciones culturales del departamento de bolívar, a través de la participación en eventos internacionales, Nashville 2019</t>
  </si>
  <si>
    <t>Fortalecimiento a la circulación de las manifestaciones culturales en niños, niñas y adolescentes del departamento de bolivar, a través de la participación en eventos internacionales de tipo cultural- Pasaportes 2019</t>
  </si>
  <si>
    <t>Fortalecimiento de la participación artistica y cultural en el marco del XXX Festival nacional del ñame en el corregimiento de San Cayetano, municipio de San Juan Nepomuceno</t>
  </si>
  <si>
    <t xml:space="preserve">Desarrollo del VII festival de bandas para la difusión y promocion de la actividad folclorica en el departamento de Bolivar </t>
  </si>
  <si>
    <t>Fortalecimiento del 43 festival bolivarense de acordeón versión "Pedro Pellito Torres" Homenaje a Rubén Dario Isaac Carrillo en el departamento de Bolívar</t>
  </si>
  <si>
    <t>Fortalecimiento de las estrategias de promoción y mercadeo de los destinos turísticos priorizados por Bolívar más por descubrir en el departamento de bolívar, a través de la participación en la feria gastronómica de Cartagena- 2019</t>
  </si>
  <si>
    <t>Desarrollo del 28° festival nacional autóctono de gaitas para el fortalecimiento, difusión y apropiación de las manifestaciones culturales autóctonas del municipio de San Jacinto</t>
  </si>
  <si>
    <t>Fortalecimiento del XXXIV Festival de tambores y expresiones culturales de Palenque</t>
  </si>
  <si>
    <t>Fortalecimiento del festival multicultural de la Tambora en el sur del departamento de Bolivar</t>
  </si>
  <si>
    <t>Apoyo al 9º Congreso Latinoamericano de Moda Moda-IxelModa 2019 - Bolivar</t>
  </si>
  <si>
    <t>Difusion y Circulación de los Artesanos de los municipios priorizados del Departamento  de Bolivar , a travès del Desarrollo de una Feria Artesanal, Cartagena de Indias.</t>
  </si>
  <si>
    <t>"Arte inclusivo, arte para todos: estrategia para la inclusión de niños y jóvenes con discapacidad en la apropiación del patrimonio cultural del municipio de San Jacinto"</t>
  </si>
  <si>
    <t>INC 2018-2019</t>
  </si>
  <si>
    <t>Elaboración y registro del inventario del patrimonio cultural inmaterial y bienes muebles de los municipios de maría la baja, Santa Rosa de Lima, Mahates y San Estanislao de Kostka, en el zodes Montes de María y Dique bolivarense</t>
  </si>
  <si>
    <t>Rediseño de un guión museográfico para el fortalecimiento de la memoria histórica en el conflicto armado en el corregimiento de Mampujan, María la Baja en el departamento de Bolívar</t>
  </si>
  <si>
    <t>Resignificacion del rol de las mujeres en la transmision del patrimonio cultural e inmaterial (PCI) en San Basilio de Palenque.</t>
  </si>
  <si>
    <t>Rescate, conservación y fortalecimiento de valores humanos y colectivos para el desarrollo de la justicia ancestral del entorno social y cultural de san basilio de palenque - municipio de mahates.</t>
  </si>
  <si>
    <t>Lengua ri palenge ta bibi ku muska: estrategia pedagogica y cultural para el fomento y la salvaguardia de la lengua tradicional palenquera, como parte del patrimonio inmaterial de la humanidad de San Basilio de Palenque declarado por la UNESCO.</t>
  </si>
  <si>
    <t>Desarrollo de capacidades para la preservacion, salvaguardia y difusion de la cultura palenquera a traves de la ruta cultural y pedagógica: Palenque patrimonio oral e inmaterial de la humanidad.</t>
  </si>
  <si>
    <t>Fortalecimiento de las actividades culturales de la casa de la cultura "Graciela Salgado" de San Basilio de Palenque.</t>
  </si>
  <si>
    <t>Revitalización y normalización lingüística de la lengua palenquera a traves de talleres especializados y espacios de discusión: pa ndá kutu a mo chitía suto.</t>
  </si>
  <si>
    <t>Supervision Proyecto INC Lengua Ri Palengue. Musica Tradicional Palenque.</t>
  </si>
  <si>
    <t>Supervisión Proyecto INC Casa de la Cultura Graciela Salgado - Palenque.</t>
  </si>
  <si>
    <t>Supervisión Proyecto INC Ruta Cultural Palenque</t>
  </si>
  <si>
    <t>Supervisión Proyecto INC Revitalización Lengua Palenquera</t>
  </si>
  <si>
    <t>Festival de la Canción Inedita San Estanislao 2019</t>
  </si>
  <si>
    <t>Vitrina Turistica Anato 2020</t>
  </si>
  <si>
    <t>Documentos varios</t>
  </si>
  <si>
    <t xml:space="preserve">Reglamento interno de trabajo </t>
  </si>
  <si>
    <t xml:space="preserve">Actas de reuniones </t>
  </si>
  <si>
    <t>Código de ética</t>
  </si>
  <si>
    <t>Código de Buen Gobierno</t>
  </si>
  <si>
    <t>Modelo estándar Control interno</t>
  </si>
  <si>
    <t>Acuerdo de Gestión 2</t>
  </si>
  <si>
    <t>Plan de comunicación</t>
  </si>
  <si>
    <t>Correspondencia y documentos  generales ICULTUR</t>
  </si>
  <si>
    <t>Correspondencia recibida 2015- PARTE 1</t>
  </si>
  <si>
    <t>Correspondencia recibida 2015- PARTE 2</t>
  </si>
  <si>
    <t>Evaluación de beneficio social proyectos 2015</t>
  </si>
  <si>
    <t>Formatos e informe empalme Secretaria de Hacienda y dirección de proyectos planeación 2015</t>
  </si>
  <si>
    <t>Correspondencia externa e interna enviada</t>
  </si>
  <si>
    <t>Verificación y concepto técnico proyectos INC 2017</t>
  </si>
  <si>
    <t>Seguimiento Gesproy, Sistema General de Regalias- SGR</t>
  </si>
  <si>
    <t>Correspondencia Entrada y salida 2017</t>
  </si>
  <si>
    <t>Correspondencia Entrada y salida 2018- PARTE 1</t>
  </si>
  <si>
    <t>Correspondencia Entrada y salida 2018- PARTE 2</t>
  </si>
  <si>
    <t>Convocatorias externas presentadas por ICULTUR</t>
  </si>
  <si>
    <t>Actas de asesoria planeacion</t>
  </si>
  <si>
    <t>Actas de Consejo departamental de Patrimonio y cultura de Bolívar</t>
  </si>
  <si>
    <t>2014-2019</t>
  </si>
  <si>
    <t>Radicados proyectos Planeación 2016</t>
  </si>
  <si>
    <t>Certificados BPIN proyectos Planeación 2016</t>
  </si>
  <si>
    <t>Radicados proyectos Planeación 2017</t>
  </si>
  <si>
    <t>Certificados BPIN proyectos Planeación 2017</t>
  </si>
  <si>
    <t>Radicados proyectos Planeación 2018</t>
  </si>
  <si>
    <t>Certificados BPIN proyectos Planeación 2018</t>
  </si>
  <si>
    <t>Relacion Correspondencia Interna 2018-2019</t>
  </si>
  <si>
    <t>2018-2019</t>
  </si>
  <si>
    <t>sf</t>
  </si>
  <si>
    <t>INC 2019</t>
  </si>
  <si>
    <t>Correspondencia Entrada y Salida 2019</t>
  </si>
  <si>
    <t>Radicados proyectos Planeación 2019</t>
  </si>
  <si>
    <t>Certificados BPIN proyectos Planeación 2019</t>
  </si>
  <si>
    <t>revisión Tecnica de Informes y proyectos</t>
  </si>
  <si>
    <t>Interventoria al Proyecto Laboratorios Vivos</t>
  </si>
  <si>
    <t>ACTA MESA LGBTI</t>
  </si>
  <si>
    <t>Seguimiento Proyectos</t>
  </si>
  <si>
    <t>Radicados proyectos Planeación 2020</t>
  </si>
  <si>
    <t>Certificados BPIN proyectos Planeación 2020</t>
  </si>
  <si>
    <t>imprimir proyectos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</si>
</sst>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 Unicode MS"/>
      <family val="2"/>
    </font>
    <font>
      <b/>
      <sz val="12"/>
      <name val="Arial Unicode MS"/>
      <family val="2"/>
    </font>
    <font>
      <sz val="10"/>
      <name val="Arial Unicode MS"/>
      <family val="2"/>
    </font>
    <font>
      <sz val="12"/>
      <name val="Arial Unicode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1">
    <xf numFmtId="0" fontId="0" fillId="0" borderId="0" xfId="0"/>
    <xf numFmtId="49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1" xfId="0" applyBorder="1"/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4" xfId="0" applyFont="1" applyBorder="1"/>
    <xf numFmtId="0" fontId="0" fillId="0" borderId="12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Border="1"/>
    <xf numFmtId="0" fontId="11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/>
    <xf numFmtId="0" fontId="0" fillId="0" borderId="1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6" xfId="0" applyBorder="1" applyAlignment="1">
      <alignment horizontal="center" wrapText="1"/>
    </xf>
    <xf numFmtId="0" fontId="11" fillId="0" borderId="16" xfId="0" applyFont="1" applyBorder="1" applyAlignment="1">
      <alignment horizontal="center"/>
    </xf>
    <xf numFmtId="0" fontId="11" fillId="2" borderId="1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49" fontId="0" fillId="0" borderId="11" xfId="0" applyNumberFormat="1" applyBorder="1"/>
    <xf numFmtId="0" fontId="11" fillId="0" borderId="1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/>
    <xf numFmtId="0" fontId="0" fillId="0" borderId="1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24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0" fontId="0" fillId="0" borderId="21" xfId="0" applyBorder="1"/>
    <xf numFmtId="0" fontId="8" fillId="0" borderId="11" xfId="0" applyFont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/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/>
    <xf numFmtId="0" fontId="0" fillId="3" borderId="15" xfId="0" applyFill="1" applyBorder="1" applyAlignment="1">
      <alignment horizontal="center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8" fillId="3" borderId="0" xfId="0" applyFont="1" applyFill="1"/>
    <xf numFmtId="0" fontId="13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16" fontId="0" fillId="3" borderId="16" xfId="0" applyNumberFormat="1" applyFill="1" applyBorder="1" applyAlignment="1">
      <alignment horizontal="center"/>
    </xf>
    <xf numFmtId="0" fontId="0" fillId="3" borderId="26" xfId="0" applyFill="1" applyBorder="1"/>
    <xf numFmtId="0" fontId="0" fillId="3" borderId="22" xfId="0" applyFill="1" applyBorder="1" applyAlignment="1">
      <alignment horizontal="center" vertical="center"/>
    </xf>
    <xf numFmtId="0" fontId="0" fillId="3" borderId="16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 wrapText="1"/>
    </xf>
    <xf numFmtId="0" fontId="0" fillId="3" borderId="10" xfId="0" applyNumberFormat="1" applyFont="1" applyFill="1" applyBorder="1" applyAlignment="1">
      <alignment horizontal="center" vertical="center"/>
    </xf>
    <xf numFmtId="0" fontId="11" fillId="3" borderId="10" xfId="0" applyNumberFormat="1" applyFont="1" applyFill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3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2" borderId="11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8" fillId="3" borderId="16" xfId="0" applyNumberFormat="1" applyFont="1" applyFill="1" applyBorder="1" applyAlignment="1">
      <alignment horizontal="center"/>
    </xf>
    <xf numFmtId="16" fontId="0" fillId="0" borderId="16" xfId="0" applyNumberFormat="1" applyBorder="1" applyAlignment="1">
      <alignment horizontal="center" wrapText="1"/>
    </xf>
    <xf numFmtId="0" fontId="0" fillId="4" borderId="0" xfId="0" applyFill="1"/>
    <xf numFmtId="0" fontId="1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6" xfId="0" applyNumberForma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/>
    </xf>
    <xf numFmtId="0" fontId="11" fillId="0" borderId="21" xfId="0" applyFont="1" applyBorder="1"/>
    <xf numFmtId="0" fontId="14" fillId="0" borderId="21" xfId="0" applyFont="1" applyBorder="1" applyAlignment="1">
      <alignment vertical="center"/>
    </xf>
    <xf numFmtId="49" fontId="15" fillId="0" borderId="21" xfId="0" applyNumberFormat="1" applyFont="1" applyBorder="1"/>
    <xf numFmtId="0" fontId="10" fillId="0" borderId="21" xfId="0" applyFont="1" applyBorder="1" applyAlignment="1">
      <alignment vertical="center"/>
    </xf>
    <xf numFmtId="0" fontId="12" fillId="0" borderId="21" xfId="0" applyFont="1" applyBorder="1"/>
    <xf numFmtId="0" fontId="0" fillId="0" borderId="0" xfId="0" applyBorder="1" applyAlignment="1">
      <alignment horizontal="center"/>
    </xf>
    <xf numFmtId="0" fontId="11" fillId="0" borderId="27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5" xfId="0" applyBorder="1"/>
    <xf numFmtId="0" fontId="0" fillId="0" borderId="23" xfId="0" applyBorder="1"/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25" xfId="0" applyBorder="1" applyAlignment="1"/>
    <xf numFmtId="0" fontId="0" fillId="0" borderId="21" xfId="0" applyBorder="1" applyAlignment="1"/>
    <xf numFmtId="0" fontId="0" fillId="0" borderId="21" xfId="0" applyNumberFormat="1" applyBorder="1" applyAlignment="1"/>
    <xf numFmtId="0" fontId="0" fillId="0" borderId="23" xfId="0" applyBorder="1" applyAlignment="1"/>
    <xf numFmtId="0" fontId="11" fillId="0" borderId="21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14" fontId="19" fillId="0" borderId="21" xfId="0" applyNumberFormat="1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21" xfId="0" applyFont="1" applyFill="1" applyBorder="1"/>
    <xf numFmtId="0" fontId="0" fillId="3" borderId="2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left" vertical="center" wrapText="1"/>
    </xf>
    <xf numFmtId="14" fontId="19" fillId="3" borderId="21" xfId="0" applyNumberFormat="1" applyFont="1" applyFill="1" applyBorder="1" applyAlignment="1">
      <alignment horizontal="center" vertical="center" wrapText="1"/>
    </xf>
    <xf numFmtId="14" fontId="19" fillId="3" borderId="21" xfId="0" applyNumberFormat="1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5" borderId="0" xfId="0" applyFill="1"/>
    <xf numFmtId="0" fontId="0" fillId="5" borderId="21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left" vertical="center" wrapText="1"/>
    </xf>
    <xf numFmtId="14" fontId="19" fillId="5" borderId="21" xfId="0" applyNumberFormat="1" applyFont="1" applyFill="1" applyBorder="1" applyAlignment="1">
      <alignment horizontal="center" vertical="center" wrapText="1"/>
    </xf>
    <xf numFmtId="14" fontId="19" fillId="5" borderId="21" xfId="0" applyNumberFormat="1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5" borderId="21" xfId="0" applyFont="1" applyFill="1" applyBorder="1"/>
    <xf numFmtId="0" fontId="11" fillId="5" borderId="21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/>
    </xf>
    <xf numFmtId="0" fontId="0" fillId="6" borderId="0" xfId="0" applyFill="1"/>
    <xf numFmtId="0" fontId="0" fillId="7" borderId="21" xfId="0" applyFont="1" applyFill="1" applyBorder="1"/>
    <xf numFmtId="0" fontId="11" fillId="7" borderId="21" xfId="0" applyFont="1" applyFill="1" applyBorder="1" applyAlignment="1">
      <alignment horizontal="left" vertical="center" wrapText="1"/>
    </xf>
    <xf numFmtId="14" fontId="19" fillId="7" borderId="21" xfId="0" applyNumberFormat="1" applyFont="1" applyFill="1" applyBorder="1" applyAlignment="1">
      <alignment horizontal="center" vertical="center" wrapText="1"/>
    </xf>
    <xf numFmtId="14" fontId="19" fillId="7" borderId="21" xfId="0" applyNumberFormat="1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left" vertical="center" wrapText="1"/>
    </xf>
    <xf numFmtId="0" fontId="0" fillId="8" borderId="0" xfId="0" applyFill="1"/>
    <xf numFmtId="0" fontId="0" fillId="9" borderId="21" xfId="0" applyFont="1" applyFill="1" applyBorder="1"/>
    <xf numFmtId="0" fontId="11" fillId="9" borderId="21" xfId="0" applyFont="1" applyFill="1" applyBorder="1" applyAlignment="1">
      <alignment horizontal="left" vertical="center" wrapText="1"/>
    </xf>
    <xf numFmtId="14" fontId="19" fillId="9" borderId="21" xfId="0" applyNumberFormat="1" applyFont="1" applyFill="1" applyBorder="1" applyAlignment="1">
      <alignment horizontal="center" vertical="center" wrapText="1"/>
    </xf>
    <xf numFmtId="14" fontId="19" fillId="9" borderId="21" xfId="0" applyNumberFormat="1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0" fillId="9" borderId="21" xfId="0" applyFont="1" applyFill="1" applyBorder="1" applyAlignment="1">
      <alignment horizontal="center" vertical="center"/>
    </xf>
    <xf numFmtId="0" fontId="17" fillId="9" borderId="21" xfId="0" applyFont="1" applyFill="1" applyBorder="1" applyAlignment="1">
      <alignment horizontal="left" vertical="center" wrapText="1"/>
    </xf>
    <xf numFmtId="0" fontId="0" fillId="9" borderId="21" xfId="0" applyFill="1" applyBorder="1" applyAlignment="1">
      <alignment vertical="center"/>
    </xf>
    <xf numFmtId="0" fontId="0" fillId="10" borderId="21" xfId="0" applyFont="1" applyFill="1" applyBorder="1"/>
    <xf numFmtId="0" fontId="11" fillId="10" borderId="21" xfId="0" applyFont="1" applyFill="1" applyBorder="1" applyAlignment="1">
      <alignment horizontal="left" vertical="center" wrapText="1"/>
    </xf>
    <xf numFmtId="0" fontId="0" fillId="10" borderId="21" xfId="0" applyFill="1" applyBorder="1" applyAlignment="1">
      <alignment horizontal="center" vertical="center"/>
    </xf>
    <xf numFmtId="0" fontId="19" fillId="10" borderId="21" xfId="0" applyNumberFormat="1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center" vertical="center"/>
    </xf>
    <xf numFmtId="0" fontId="0" fillId="10" borderId="21" xfId="0" applyFont="1" applyFill="1" applyBorder="1" applyAlignment="1">
      <alignment horizontal="center" vertical="center"/>
    </xf>
    <xf numFmtId="0" fontId="0" fillId="10" borderId="21" xfId="0" applyFill="1" applyBorder="1" applyAlignment="1">
      <alignment vertical="center"/>
    </xf>
    <xf numFmtId="14" fontId="19" fillId="10" borderId="21" xfId="0" applyNumberFormat="1" applyFont="1" applyFill="1" applyBorder="1" applyAlignment="1">
      <alignment horizontal="center" vertical="center" wrapText="1"/>
    </xf>
    <xf numFmtId="14" fontId="0" fillId="10" borderId="21" xfId="0" applyNumberFormat="1" applyFill="1" applyBorder="1" applyAlignment="1">
      <alignment horizontal="center" vertical="center"/>
    </xf>
    <xf numFmtId="14" fontId="0" fillId="10" borderId="21" xfId="0" applyNumberFormat="1" applyFill="1" applyBorder="1" applyAlignment="1">
      <alignment vertical="center"/>
    </xf>
    <xf numFmtId="0" fontId="0" fillId="10" borderId="21" xfId="0" applyFill="1" applyBorder="1"/>
    <xf numFmtId="0" fontId="0" fillId="10" borderId="21" xfId="0" applyFill="1" applyBorder="1" applyAlignment="1">
      <alignment horizontal="left" vertical="center"/>
    </xf>
    <xf numFmtId="0" fontId="0" fillId="3" borderId="21" xfId="0" applyFill="1" applyBorder="1"/>
    <xf numFmtId="0" fontId="0" fillId="3" borderId="21" xfId="0" applyFill="1" applyBorder="1" applyAlignment="1">
      <alignment horizontal="center" vertical="center"/>
    </xf>
    <xf numFmtId="0" fontId="0" fillId="10" borderId="21" xfId="0" applyFill="1" applyBorder="1" applyAlignment="1">
      <alignment horizontal="left" vertical="center" wrapText="1"/>
    </xf>
    <xf numFmtId="0" fontId="0" fillId="11" borderId="21" xfId="0" applyFill="1" applyBorder="1" applyAlignment="1">
      <alignment horizontal="center" vertical="center"/>
    </xf>
    <xf numFmtId="0" fontId="0" fillId="11" borderId="21" xfId="0" applyFill="1" applyBorder="1" applyAlignment="1">
      <alignment horizontal="left" vertical="center" wrapText="1"/>
    </xf>
    <xf numFmtId="14" fontId="0" fillId="11" borderId="21" xfId="0" applyNumberFormat="1" applyFill="1" applyBorder="1" applyAlignment="1">
      <alignment horizontal="center" vertical="center"/>
    </xf>
    <xf numFmtId="0" fontId="11" fillId="11" borderId="21" xfId="0" applyFont="1" applyFill="1" applyBorder="1" applyAlignment="1">
      <alignment horizontal="center" vertical="center"/>
    </xf>
    <xf numFmtId="0" fontId="0" fillId="0" borderId="21" xfId="0" applyFont="1" applyBorder="1"/>
    <xf numFmtId="14" fontId="19" fillId="0" borderId="21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vertical="center"/>
    </xf>
    <xf numFmtId="0" fontId="11" fillId="3" borderId="32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left" vertical="center" wrapText="1"/>
    </xf>
    <xf numFmtId="14" fontId="19" fillId="0" borderId="21" xfId="0" applyNumberFormat="1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19" fillId="0" borderId="2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11" fillId="3" borderId="21" xfId="0" applyFont="1" applyFill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4" xfId="0" applyFont="1" applyBorder="1" applyAlignment="1">
      <alignment horizontal="left" vertical="center" wrapText="1"/>
    </xf>
    <xf numFmtId="14" fontId="11" fillId="0" borderId="34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17" fontId="0" fillId="0" borderId="21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1" xfId="0" applyFill="1" applyBorder="1" applyAlignment="1">
      <alignment horizontal="left" vertical="center" wrapText="1"/>
    </xf>
    <xf numFmtId="14" fontId="0" fillId="3" borderId="21" xfId="0" applyNumberFormat="1" applyFill="1" applyBorder="1" applyAlignment="1">
      <alignment horizontal="center" vertical="center"/>
    </xf>
    <xf numFmtId="14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0" fontId="3" fillId="0" borderId="0" xfId="1" applyFont="1"/>
    <xf numFmtId="0" fontId="3" fillId="0" borderId="0" xfId="1" applyFont="1" applyBorder="1"/>
    <xf numFmtId="49" fontId="0" fillId="0" borderId="0" xfId="0" applyNumberFormat="1"/>
    <xf numFmtId="0" fontId="0" fillId="0" borderId="0" xfId="0" applyNumberFormat="1"/>
    <xf numFmtId="14" fontId="11" fillId="0" borderId="9" xfId="0" applyNumberFormat="1" applyFont="1" applyBorder="1" applyAlignment="1">
      <alignment horizontal="center" vertical="center" wrapText="1"/>
    </xf>
    <xf numFmtId="14" fontId="11" fillId="0" borderId="11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17" fontId="11" fillId="0" borderId="9" xfId="0" applyNumberFormat="1" applyFont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/>
    <xf numFmtId="14" fontId="0" fillId="0" borderId="10" xfId="0" applyNumberFormat="1" applyFont="1" applyBorder="1"/>
    <xf numFmtId="14" fontId="11" fillId="0" borderId="10" xfId="0" applyNumberFormat="1" applyFont="1" applyBorder="1" applyAlignment="1">
      <alignment horizontal="center" vertical="center" wrapText="1"/>
    </xf>
    <xf numFmtId="14" fontId="0" fillId="0" borderId="11" xfId="0" applyNumberFormat="1" applyFont="1" applyBorder="1"/>
    <xf numFmtId="0" fontId="0" fillId="0" borderId="0" xfId="0" applyFont="1" applyBorder="1" applyAlignment="1">
      <alignment horizontal="center" vertical="center" wrapText="1"/>
    </xf>
    <xf numFmtId="14" fontId="11" fillId="0" borderId="35" xfId="0" applyNumberFormat="1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8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1" fillId="12" borderId="51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13" borderId="30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vertical="center" wrapText="1"/>
    </xf>
    <xf numFmtId="0" fontId="11" fillId="12" borderId="25" xfId="0" applyFont="1" applyFill="1" applyBorder="1" applyAlignment="1">
      <alignment horizontal="center" vertical="center" wrapText="1"/>
    </xf>
    <xf numFmtId="0" fontId="11" fillId="13" borderId="21" xfId="0" applyFont="1" applyFill="1" applyBorder="1" applyAlignment="1">
      <alignment horizontal="center" vertical="center" wrapText="1"/>
    </xf>
    <xf numFmtId="14" fontId="11" fillId="0" borderId="21" xfId="0" applyNumberFormat="1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 wrapText="1"/>
    </xf>
    <xf numFmtId="14" fontId="0" fillId="0" borderId="21" xfId="0" applyNumberFormat="1" applyBorder="1" applyAlignment="1">
      <alignment horizontal="center" vertical="center" wrapText="1"/>
    </xf>
    <xf numFmtId="0" fontId="0" fillId="13" borderId="21" xfId="0" applyFont="1" applyFill="1" applyBorder="1" applyAlignment="1">
      <alignment horizontal="center" vertical="center"/>
    </xf>
    <xf numFmtId="14" fontId="0" fillId="0" borderId="21" xfId="0" applyNumberFormat="1" applyFont="1" applyBorder="1" applyAlignment="1">
      <alignment horizontal="center" vertical="center" wrapText="1"/>
    </xf>
    <xf numFmtId="0" fontId="0" fillId="14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14" fontId="0" fillId="3" borderId="21" xfId="0" applyNumberFormat="1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14" borderId="23" xfId="0" applyFill="1" applyBorder="1" applyAlignment="1">
      <alignment wrapText="1"/>
    </xf>
    <xf numFmtId="0" fontId="0" fillId="15" borderId="21" xfId="0" applyFill="1" applyBorder="1" applyAlignment="1">
      <alignment horizontal="center" vertical="center"/>
    </xf>
    <xf numFmtId="0" fontId="1" fillId="0" borderId="23" xfId="0" applyFont="1" applyBorder="1"/>
    <xf numFmtId="0" fontId="0" fillId="13" borderId="21" xfId="0" applyFill="1" applyBorder="1" applyAlignment="1">
      <alignment horizontal="center" vertical="center"/>
    </xf>
    <xf numFmtId="0" fontId="0" fillId="16" borderId="21" xfId="0" applyFill="1" applyBorder="1" applyAlignment="1">
      <alignment horizontal="center" vertical="center"/>
    </xf>
    <xf numFmtId="0" fontId="0" fillId="18" borderId="21" xfId="0" applyFill="1" applyBorder="1" applyAlignment="1">
      <alignment horizontal="center" vertical="center"/>
    </xf>
    <xf numFmtId="0" fontId="0" fillId="19" borderId="21" xfId="0" applyFill="1" applyBorder="1" applyAlignment="1">
      <alignment horizontal="center" vertical="center"/>
    </xf>
    <xf numFmtId="0" fontId="0" fillId="17" borderId="21" xfId="0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 wrapText="1"/>
    </xf>
    <xf numFmtId="0" fontId="0" fillId="20" borderId="21" xfId="0" applyFill="1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 wrapText="1"/>
    </xf>
    <xf numFmtId="0" fontId="11" fillId="22" borderId="21" xfId="0" applyFont="1" applyFill="1" applyBorder="1" applyAlignment="1">
      <alignment horizontal="left" vertical="center" wrapText="1"/>
    </xf>
    <xf numFmtId="14" fontId="0" fillId="0" borderId="21" xfId="0" applyNumberFormat="1" applyFill="1" applyBorder="1" applyAlignment="1">
      <alignment horizontal="center" vertical="center" wrapText="1"/>
    </xf>
    <xf numFmtId="0" fontId="0" fillId="0" borderId="21" xfId="0" applyFill="1" applyBorder="1"/>
    <xf numFmtId="0" fontId="0" fillId="0" borderId="21" xfId="0" applyFill="1" applyBorder="1" applyAlignment="1">
      <alignment horizontal="center" vertical="center" wrapText="1"/>
    </xf>
    <xf numFmtId="0" fontId="0" fillId="0" borderId="23" xfId="0" applyFill="1" applyBorder="1"/>
    <xf numFmtId="0" fontId="0" fillId="22" borderId="21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4" fontId="0" fillId="0" borderId="21" xfId="0" applyNumberFormat="1" applyFill="1" applyBorder="1" applyAlignment="1">
      <alignment horizontal="center" vertical="center"/>
    </xf>
    <xf numFmtId="0" fontId="0" fillId="23" borderId="21" xfId="0" applyFill="1" applyBorder="1" applyAlignment="1">
      <alignment horizontal="center" vertical="center"/>
    </xf>
    <xf numFmtId="0" fontId="0" fillId="24" borderId="21" xfId="0" applyFill="1" applyBorder="1" applyAlignment="1">
      <alignment horizontal="center" vertical="center"/>
    </xf>
    <xf numFmtId="14" fontId="0" fillId="0" borderId="21" xfId="0" applyNumberFormat="1" applyFill="1" applyBorder="1"/>
    <xf numFmtId="0" fontId="0" fillId="25" borderId="21" xfId="0" applyFill="1" applyBorder="1" applyAlignment="1">
      <alignment horizontal="center" vertical="center"/>
    </xf>
    <xf numFmtId="0" fontId="0" fillId="0" borderId="23" xfId="0" applyBorder="1" applyAlignment="1">
      <alignment wrapText="1"/>
    </xf>
    <xf numFmtId="0" fontId="0" fillId="3" borderId="23" xfId="0" applyFill="1" applyBorder="1"/>
    <xf numFmtId="0" fontId="0" fillId="26" borderId="21" xfId="0" applyFill="1" applyBorder="1" applyAlignment="1">
      <alignment horizontal="center" vertical="center"/>
    </xf>
    <xf numFmtId="0" fontId="16" fillId="0" borderId="21" xfId="0" applyFont="1" applyFill="1" applyBorder="1"/>
    <xf numFmtId="0" fontId="16" fillId="0" borderId="21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3" xfId="0" applyFont="1" applyFill="1" applyBorder="1"/>
    <xf numFmtId="0" fontId="8" fillId="0" borderId="21" xfId="0" applyFont="1" applyFill="1" applyBorder="1" applyAlignment="1">
      <alignment horizontal="left" vertical="center" wrapText="1"/>
    </xf>
    <xf numFmtId="0" fontId="8" fillId="26" borderId="21" xfId="0" applyFont="1" applyFill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0" fillId="27" borderId="21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7" borderId="2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28" borderId="21" xfId="0" applyFill="1" applyBorder="1"/>
    <xf numFmtId="0" fontId="0" fillId="28" borderId="21" xfId="0" applyFill="1" applyBorder="1" applyAlignment="1">
      <alignment horizontal="left" vertical="center" wrapText="1"/>
    </xf>
    <xf numFmtId="0" fontId="0" fillId="28" borderId="21" xfId="0" applyFill="1" applyBorder="1" applyAlignment="1">
      <alignment horizontal="center" vertical="center" wrapText="1"/>
    </xf>
    <xf numFmtId="0" fontId="0" fillId="28" borderId="21" xfId="0" applyFill="1" applyBorder="1" applyAlignment="1">
      <alignment horizontal="center" vertical="center"/>
    </xf>
    <xf numFmtId="14" fontId="0" fillId="28" borderId="21" xfId="0" applyNumberFormat="1" applyFill="1" applyBorder="1" applyAlignment="1">
      <alignment horizontal="center" vertical="center" wrapText="1"/>
    </xf>
    <xf numFmtId="0" fontId="1" fillId="28" borderId="21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38101</xdr:rowOff>
    </xdr:from>
    <xdr:to>
      <xdr:col>3</xdr:col>
      <xdr:colOff>857250</xdr:colOff>
      <xdr:row>5</xdr:row>
      <xdr:rowOff>152401</xdr:rowOff>
    </xdr:to>
    <xdr:pic>
      <xdr:nvPicPr>
        <xdr:cNvPr id="3" name="1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7347" t="10912" r="37245" b="83598"/>
        <a:stretch>
          <a:fillRect/>
        </a:stretch>
      </xdr:blipFill>
      <xdr:spPr bwMode="auto">
        <a:xfrm>
          <a:off x="66675" y="161926"/>
          <a:ext cx="2486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104776</xdr:rowOff>
    </xdr:from>
    <xdr:to>
      <xdr:col>3</xdr:col>
      <xdr:colOff>1323975</xdr:colOff>
      <xdr:row>6</xdr:row>
      <xdr:rowOff>1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7347" t="10912" r="37245" b="83598"/>
        <a:stretch>
          <a:fillRect/>
        </a:stretch>
      </xdr:blipFill>
      <xdr:spPr bwMode="auto">
        <a:xfrm>
          <a:off x="0" y="228601"/>
          <a:ext cx="24860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76198</xdr:rowOff>
    </xdr:from>
    <xdr:to>
      <xdr:col>3</xdr:col>
      <xdr:colOff>765602</xdr:colOff>
      <xdr:row>5</xdr:row>
      <xdr:rowOff>190499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7347" t="10912" r="37245" b="83598"/>
        <a:stretch>
          <a:fillRect/>
        </a:stretch>
      </xdr:blipFill>
      <xdr:spPr bwMode="auto">
        <a:xfrm>
          <a:off x="28575" y="200023"/>
          <a:ext cx="2956352" cy="838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104776</xdr:rowOff>
    </xdr:from>
    <xdr:ext cx="2494492" cy="749300"/>
    <xdr:pic>
      <xdr:nvPicPr>
        <xdr:cNvPr id="2" name="1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7347" t="10912" r="37245" b="83598"/>
        <a:stretch>
          <a:fillRect/>
        </a:stretch>
      </xdr:blipFill>
      <xdr:spPr bwMode="auto">
        <a:xfrm>
          <a:off x="0" y="295276"/>
          <a:ext cx="2494492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104776</xdr:rowOff>
    </xdr:from>
    <xdr:to>
      <xdr:col>3</xdr:col>
      <xdr:colOff>207168</xdr:colOff>
      <xdr:row>5</xdr:row>
      <xdr:rowOff>219076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7347" t="10912" r="37245" b="83598"/>
        <a:stretch>
          <a:fillRect/>
        </a:stretch>
      </xdr:blipFill>
      <xdr:spPr bwMode="auto">
        <a:xfrm>
          <a:off x="0" y="228601"/>
          <a:ext cx="2474118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143872</xdr:rowOff>
    </xdr:from>
    <xdr:to>
      <xdr:col>1</xdr:col>
      <xdr:colOff>114359</xdr:colOff>
      <xdr:row>1</xdr:row>
      <xdr:rowOff>242456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7347" t="10912" r="37245" b="83598"/>
        <a:stretch>
          <a:fillRect/>
        </a:stretch>
      </xdr:blipFill>
      <xdr:spPr bwMode="auto">
        <a:xfrm>
          <a:off x="0" y="143872"/>
          <a:ext cx="1188086" cy="689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38101</xdr:rowOff>
    </xdr:from>
    <xdr:to>
      <xdr:col>3</xdr:col>
      <xdr:colOff>857250</xdr:colOff>
      <xdr:row>5</xdr:row>
      <xdr:rowOff>152401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7347" t="10912" r="37245" b="83598"/>
        <a:stretch>
          <a:fillRect/>
        </a:stretch>
      </xdr:blipFill>
      <xdr:spPr bwMode="auto">
        <a:xfrm>
          <a:off x="66675" y="95251"/>
          <a:ext cx="30765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71"/>
  <sheetViews>
    <sheetView zoomScale="89" zoomScaleNormal="89" workbookViewId="0">
      <pane xSplit="4" ySplit="15" topLeftCell="E941" activePane="bottomRight" state="frozenSplit"/>
      <selection pane="topRight" activeCell="N1" sqref="N1"/>
      <selection pane="bottomLeft" activeCell="A20" sqref="A20"/>
      <selection pane="bottomRight" activeCell="A954" sqref="A954"/>
    </sheetView>
  </sheetViews>
  <sheetFormatPr baseColWidth="10" defaultRowHeight="15" x14ac:dyDescent="0.25"/>
  <cols>
    <col min="4" max="4" width="40.42578125" bestFit="1" customWidth="1"/>
    <col min="8" max="8" width="11.42578125" style="94"/>
  </cols>
  <sheetData>
    <row r="1" spans="1:15" ht="4.5" customHeight="1" thickBot="1" x14ac:dyDescent="0.3"/>
    <row r="2" spans="1:15" ht="17.25" x14ac:dyDescent="0.25">
      <c r="A2" s="349"/>
      <c r="B2" s="350"/>
      <c r="C2" s="350"/>
      <c r="D2" s="351"/>
      <c r="E2" s="358" t="s">
        <v>18</v>
      </c>
      <c r="F2" s="359"/>
      <c r="G2" s="359"/>
      <c r="H2" s="359"/>
      <c r="I2" s="359"/>
      <c r="J2" s="359"/>
      <c r="K2" s="360"/>
      <c r="L2" s="367" t="s">
        <v>19</v>
      </c>
      <c r="M2" s="368"/>
      <c r="N2" s="369"/>
      <c r="O2" s="3"/>
    </row>
    <row r="3" spans="1:15" ht="15" customHeight="1" thickBot="1" x14ac:dyDescent="0.3">
      <c r="A3" s="352"/>
      <c r="B3" s="353"/>
      <c r="C3" s="353"/>
      <c r="D3" s="354"/>
      <c r="E3" s="361"/>
      <c r="F3" s="362"/>
      <c r="G3" s="362"/>
      <c r="H3" s="362"/>
      <c r="I3" s="362"/>
      <c r="J3" s="362"/>
      <c r="K3" s="363"/>
      <c r="L3" s="370"/>
      <c r="M3" s="371"/>
      <c r="N3" s="372"/>
      <c r="O3" s="3"/>
    </row>
    <row r="4" spans="1:15" ht="15" customHeight="1" x14ac:dyDescent="0.25">
      <c r="A4" s="352"/>
      <c r="B4" s="353"/>
      <c r="C4" s="353"/>
      <c r="D4" s="354"/>
      <c r="E4" s="361"/>
      <c r="F4" s="362"/>
      <c r="G4" s="362"/>
      <c r="H4" s="362"/>
      <c r="I4" s="362"/>
      <c r="J4" s="362"/>
      <c r="K4" s="363"/>
      <c r="L4" s="373" t="s">
        <v>20</v>
      </c>
      <c r="M4" s="374"/>
      <c r="N4" s="375"/>
      <c r="O4" s="3"/>
    </row>
    <row r="5" spans="1:15" ht="17.25" x14ac:dyDescent="0.25">
      <c r="A5" s="352"/>
      <c r="B5" s="353"/>
      <c r="C5" s="353"/>
      <c r="D5" s="354"/>
      <c r="E5" s="361"/>
      <c r="F5" s="362"/>
      <c r="G5" s="362"/>
      <c r="H5" s="362"/>
      <c r="I5" s="362"/>
      <c r="J5" s="362"/>
      <c r="K5" s="363"/>
      <c r="L5" s="376"/>
      <c r="M5" s="377"/>
      <c r="N5" s="378"/>
      <c r="O5" s="3"/>
    </row>
    <row r="6" spans="1:15" ht="15.75" thickBot="1" x14ac:dyDescent="0.3">
      <c r="A6" s="355"/>
      <c r="B6" s="356"/>
      <c r="C6" s="356"/>
      <c r="D6" s="357"/>
      <c r="E6" s="364"/>
      <c r="F6" s="365"/>
      <c r="G6" s="365"/>
      <c r="H6" s="365"/>
      <c r="I6" s="365"/>
      <c r="J6" s="365"/>
      <c r="K6" s="366"/>
      <c r="L6" s="379"/>
      <c r="M6" s="380"/>
      <c r="N6" s="381"/>
    </row>
    <row r="7" spans="1:15" x14ac:dyDescent="0.25">
      <c r="B7" s="4"/>
    </row>
    <row r="8" spans="1:15" ht="15.75" x14ac:dyDescent="0.25">
      <c r="B8" s="5" t="s">
        <v>21</v>
      </c>
      <c r="C8" s="45"/>
      <c r="D8" s="44"/>
    </row>
    <row r="9" spans="1:15" x14ac:dyDescent="0.25">
      <c r="B9" s="5" t="s">
        <v>22</v>
      </c>
    </row>
    <row r="10" spans="1:15" x14ac:dyDescent="0.25">
      <c r="B10" s="5" t="s">
        <v>23</v>
      </c>
    </row>
    <row r="11" spans="1:15" ht="15.75" thickBot="1" x14ac:dyDescent="0.3">
      <c r="B11" s="5" t="s">
        <v>24</v>
      </c>
    </row>
    <row r="12" spans="1:15" ht="45.75" thickBot="1" x14ac:dyDescent="0.3">
      <c r="B12" s="382" t="s">
        <v>0</v>
      </c>
      <c r="C12" s="382" t="s">
        <v>1</v>
      </c>
      <c r="D12" s="382" t="s">
        <v>2</v>
      </c>
      <c r="E12" s="383" t="s">
        <v>785</v>
      </c>
      <c r="F12" s="383"/>
      <c r="G12" s="383" t="s">
        <v>3</v>
      </c>
      <c r="H12" s="383"/>
      <c r="I12" s="383"/>
      <c r="J12" s="383"/>
      <c r="K12" s="2" t="s">
        <v>4</v>
      </c>
      <c r="L12" s="382" t="s">
        <v>5</v>
      </c>
      <c r="M12" s="2" t="s">
        <v>6</v>
      </c>
      <c r="N12" s="382" t="s">
        <v>7</v>
      </c>
    </row>
    <row r="13" spans="1:15" ht="15.75" thickBot="1" x14ac:dyDescent="0.3">
      <c r="B13" s="382"/>
      <c r="C13" s="382"/>
      <c r="D13" s="382"/>
      <c r="E13" s="383" t="s">
        <v>8</v>
      </c>
      <c r="F13" s="383"/>
      <c r="G13" s="383"/>
      <c r="H13" s="383"/>
      <c r="I13" s="383"/>
      <c r="J13" s="383"/>
      <c r="K13" s="2" t="s">
        <v>9</v>
      </c>
      <c r="L13" s="382"/>
      <c r="M13" s="2" t="s">
        <v>9</v>
      </c>
      <c r="N13" s="382"/>
    </row>
    <row r="14" spans="1:15" ht="15.75" thickBot="1" x14ac:dyDescent="0.3">
      <c r="B14" s="382"/>
      <c r="C14" s="382"/>
      <c r="D14" s="382"/>
      <c r="E14" s="383"/>
      <c r="F14" s="383"/>
      <c r="G14" s="383"/>
      <c r="H14" s="383"/>
      <c r="I14" s="383"/>
      <c r="J14" s="383"/>
      <c r="K14" s="2" t="s">
        <v>10</v>
      </c>
      <c r="L14" s="382"/>
      <c r="M14" s="2" t="s">
        <v>11</v>
      </c>
      <c r="N14" s="382"/>
    </row>
    <row r="15" spans="1:15" ht="15.75" thickBot="1" x14ac:dyDescent="0.3">
      <c r="B15" s="382"/>
      <c r="C15" s="382"/>
      <c r="D15" s="382"/>
      <c r="E15" s="2" t="s">
        <v>12</v>
      </c>
      <c r="F15" s="2" t="s">
        <v>13</v>
      </c>
      <c r="G15" s="2" t="s">
        <v>14</v>
      </c>
      <c r="H15" s="95" t="s">
        <v>15</v>
      </c>
      <c r="I15" s="2" t="s">
        <v>16</v>
      </c>
      <c r="J15" s="2" t="s">
        <v>17</v>
      </c>
      <c r="K15" s="2"/>
      <c r="L15" s="382"/>
      <c r="M15" s="2"/>
      <c r="N15" s="382"/>
    </row>
    <row r="16" spans="1:15" ht="16.5" thickBot="1" x14ac:dyDescent="0.3">
      <c r="B16" s="7">
        <v>1</v>
      </c>
      <c r="C16" s="8"/>
      <c r="D16" s="7" t="s">
        <v>25</v>
      </c>
      <c r="E16" s="8">
        <v>2013</v>
      </c>
      <c r="F16" s="7"/>
      <c r="G16" s="8">
        <v>1</v>
      </c>
      <c r="H16" s="96" t="s">
        <v>26</v>
      </c>
      <c r="I16" s="8"/>
      <c r="J16" s="7"/>
      <c r="K16" s="47">
        <v>84</v>
      </c>
      <c r="L16" s="7" t="s">
        <v>27</v>
      </c>
      <c r="M16" s="8"/>
      <c r="N16" s="10"/>
    </row>
    <row r="17" spans="2:14" ht="16.5" thickBot="1" x14ac:dyDescent="0.3">
      <c r="B17" s="7">
        <v>2</v>
      </c>
      <c r="C17" s="8"/>
      <c r="D17" s="7" t="s">
        <v>28</v>
      </c>
      <c r="E17" s="8">
        <v>2013</v>
      </c>
      <c r="F17" s="7"/>
      <c r="G17" s="8">
        <v>1</v>
      </c>
      <c r="H17" s="96" t="s">
        <v>26</v>
      </c>
      <c r="I17" s="8"/>
      <c r="J17" s="7"/>
      <c r="K17" s="47">
        <v>52</v>
      </c>
      <c r="L17" s="7" t="s">
        <v>29</v>
      </c>
      <c r="M17" s="8"/>
      <c r="N17" s="7"/>
    </row>
    <row r="18" spans="2:14" ht="16.5" thickBot="1" x14ac:dyDescent="0.3">
      <c r="B18" s="7">
        <v>3</v>
      </c>
      <c r="C18" s="8"/>
      <c r="D18" s="7" t="s">
        <v>30</v>
      </c>
      <c r="E18" s="8">
        <v>2013</v>
      </c>
      <c r="F18" s="7"/>
      <c r="G18" s="8">
        <v>1</v>
      </c>
      <c r="H18" s="96" t="s">
        <v>26</v>
      </c>
      <c r="I18" s="8"/>
      <c r="J18" s="7"/>
      <c r="K18" s="47">
        <v>51</v>
      </c>
      <c r="L18" s="7" t="s">
        <v>31</v>
      </c>
      <c r="M18" s="8"/>
      <c r="N18" s="7"/>
    </row>
    <row r="19" spans="2:14" ht="16.5" thickBot="1" x14ac:dyDescent="0.3">
      <c r="B19" s="7">
        <v>4</v>
      </c>
      <c r="C19" s="8"/>
      <c r="D19" s="7" t="s">
        <v>32</v>
      </c>
      <c r="E19" s="8">
        <v>2013</v>
      </c>
      <c r="F19" s="7"/>
      <c r="G19" s="8">
        <v>1</v>
      </c>
      <c r="H19" s="96" t="s">
        <v>26</v>
      </c>
      <c r="I19" s="8"/>
      <c r="J19" s="7"/>
      <c r="K19" s="47">
        <v>146</v>
      </c>
      <c r="L19" s="7" t="s">
        <v>33</v>
      </c>
      <c r="M19" s="8"/>
      <c r="N19" s="7"/>
    </row>
    <row r="20" spans="2:14" ht="16.5" thickBot="1" x14ac:dyDescent="0.3">
      <c r="B20" s="7">
        <v>5</v>
      </c>
      <c r="C20" s="11"/>
      <c r="D20" s="9" t="s">
        <v>34</v>
      </c>
      <c r="E20" s="11">
        <v>2013</v>
      </c>
      <c r="F20" s="9"/>
      <c r="G20" s="11">
        <v>1</v>
      </c>
      <c r="H20" s="97" t="s">
        <v>26</v>
      </c>
      <c r="I20" s="11"/>
      <c r="J20" s="9"/>
      <c r="K20" s="47">
        <v>241</v>
      </c>
      <c r="L20" s="9" t="s">
        <v>35</v>
      </c>
      <c r="M20" s="11"/>
      <c r="N20" s="9"/>
    </row>
    <row r="21" spans="2:14" ht="16.5" thickBot="1" x14ac:dyDescent="0.3">
      <c r="B21" s="7">
        <v>6</v>
      </c>
      <c r="C21" s="11"/>
      <c r="D21" s="9" t="s">
        <v>36</v>
      </c>
      <c r="E21" s="11">
        <v>2013</v>
      </c>
      <c r="F21" s="9"/>
      <c r="G21" s="12">
        <v>1</v>
      </c>
      <c r="H21" s="98" t="s">
        <v>26</v>
      </c>
      <c r="I21" s="13"/>
      <c r="J21" s="14"/>
      <c r="K21" s="47">
        <v>182</v>
      </c>
      <c r="L21" s="14" t="s">
        <v>37</v>
      </c>
      <c r="M21" s="12"/>
      <c r="N21" s="15"/>
    </row>
    <row r="22" spans="2:14" ht="16.5" thickBot="1" x14ac:dyDescent="0.3">
      <c r="B22" s="7">
        <v>7</v>
      </c>
      <c r="C22" s="9"/>
      <c r="D22" s="9" t="s">
        <v>38</v>
      </c>
      <c r="E22" s="11">
        <v>2013</v>
      </c>
      <c r="F22" s="9"/>
      <c r="G22" s="12">
        <v>1</v>
      </c>
      <c r="H22" s="98" t="s">
        <v>26</v>
      </c>
      <c r="I22" s="12"/>
      <c r="J22" s="14"/>
      <c r="K22" s="47">
        <v>88</v>
      </c>
      <c r="L22" s="14" t="s">
        <v>39</v>
      </c>
      <c r="M22" s="16"/>
      <c r="N22" s="16"/>
    </row>
    <row r="23" spans="2:14" ht="16.5" thickBot="1" x14ac:dyDescent="0.3">
      <c r="B23" s="7">
        <v>8</v>
      </c>
      <c r="C23" s="9"/>
      <c r="D23" s="9" t="s">
        <v>40</v>
      </c>
      <c r="E23" s="9">
        <v>2014</v>
      </c>
      <c r="F23" s="9"/>
      <c r="G23" s="12">
        <v>2</v>
      </c>
      <c r="H23" s="98" t="s">
        <v>26</v>
      </c>
      <c r="I23" s="12"/>
      <c r="J23" s="14"/>
      <c r="K23" s="12">
        <v>147</v>
      </c>
      <c r="L23" s="14" t="s">
        <v>27</v>
      </c>
      <c r="M23" s="16"/>
      <c r="N23" s="16"/>
    </row>
    <row r="24" spans="2:14" ht="16.5" thickBot="1" x14ac:dyDescent="0.3">
      <c r="B24" s="7">
        <v>9</v>
      </c>
      <c r="C24" s="17"/>
      <c r="D24" s="9" t="s">
        <v>28</v>
      </c>
      <c r="E24" s="11">
        <v>2014</v>
      </c>
      <c r="F24" s="18"/>
      <c r="G24" s="19">
        <v>2</v>
      </c>
      <c r="H24" s="99" t="s">
        <v>26</v>
      </c>
      <c r="I24" s="19"/>
      <c r="J24" s="20"/>
      <c r="K24" s="19">
        <v>126</v>
      </c>
      <c r="L24" s="20" t="s">
        <v>29</v>
      </c>
      <c r="M24" s="19"/>
      <c r="N24" s="18"/>
    </row>
    <row r="25" spans="2:14" ht="16.5" thickBot="1" x14ac:dyDescent="0.3">
      <c r="B25" s="7">
        <v>10</v>
      </c>
      <c r="C25" s="17"/>
      <c r="D25" s="9" t="s">
        <v>41</v>
      </c>
      <c r="E25" s="11">
        <v>2014</v>
      </c>
      <c r="F25" s="21"/>
      <c r="G25" s="12">
        <v>2</v>
      </c>
      <c r="H25" s="98" t="s">
        <v>26</v>
      </c>
      <c r="I25" s="12"/>
      <c r="J25" s="14"/>
      <c r="K25" s="12">
        <v>91</v>
      </c>
      <c r="L25" s="14" t="s">
        <v>31</v>
      </c>
      <c r="M25" s="12"/>
      <c r="N25" s="21"/>
    </row>
    <row r="26" spans="2:14" ht="16.5" thickBot="1" x14ac:dyDescent="0.3">
      <c r="B26" s="7">
        <v>11</v>
      </c>
      <c r="C26" s="17"/>
      <c r="D26" s="9" t="s">
        <v>42</v>
      </c>
      <c r="E26" s="11">
        <v>2014</v>
      </c>
      <c r="F26" s="18"/>
      <c r="G26" s="12">
        <v>2</v>
      </c>
      <c r="H26" s="98" t="s">
        <v>26</v>
      </c>
      <c r="I26" s="12"/>
      <c r="J26" s="14"/>
      <c r="K26" s="12">
        <v>143</v>
      </c>
      <c r="L26" s="14" t="s">
        <v>33</v>
      </c>
      <c r="M26" s="12"/>
      <c r="N26" s="21"/>
    </row>
    <row r="27" spans="2:14" ht="16.5" thickBot="1" x14ac:dyDescent="0.3">
      <c r="B27" s="7">
        <v>12</v>
      </c>
      <c r="C27" s="22"/>
      <c r="D27" s="9" t="s">
        <v>43</v>
      </c>
      <c r="E27" s="11">
        <v>2014</v>
      </c>
      <c r="F27" s="21"/>
      <c r="G27" s="12">
        <v>2</v>
      </c>
      <c r="H27" s="98" t="s">
        <v>26</v>
      </c>
      <c r="I27" s="12"/>
      <c r="J27" s="14"/>
      <c r="K27" s="12">
        <v>109</v>
      </c>
      <c r="L27" s="14" t="s">
        <v>35</v>
      </c>
      <c r="M27" s="12"/>
      <c r="N27" s="21"/>
    </row>
    <row r="28" spans="2:14" ht="16.5" thickBot="1" x14ac:dyDescent="0.3">
      <c r="B28" s="7">
        <v>13</v>
      </c>
      <c r="C28" s="22"/>
      <c r="D28" s="9" t="s">
        <v>44</v>
      </c>
      <c r="E28" s="11">
        <v>2014</v>
      </c>
      <c r="F28" s="21"/>
      <c r="G28" s="12">
        <v>2</v>
      </c>
      <c r="H28" s="98" t="s">
        <v>26</v>
      </c>
      <c r="I28" s="12"/>
      <c r="J28" s="14"/>
      <c r="K28" s="12">
        <v>107</v>
      </c>
      <c r="L28" s="14" t="s">
        <v>37</v>
      </c>
      <c r="M28" s="12"/>
      <c r="N28" s="21"/>
    </row>
    <row r="29" spans="2:14" ht="16.5" thickBot="1" x14ac:dyDescent="0.3">
      <c r="B29" s="7">
        <v>14</v>
      </c>
      <c r="C29" s="23"/>
      <c r="D29" s="9" t="s">
        <v>45</v>
      </c>
      <c r="E29" s="11">
        <v>2014</v>
      </c>
      <c r="F29" s="24"/>
      <c r="G29" s="12">
        <v>2</v>
      </c>
      <c r="H29" s="98" t="s">
        <v>26</v>
      </c>
      <c r="I29" s="12"/>
      <c r="J29" s="14"/>
      <c r="K29" s="12">
        <v>116</v>
      </c>
      <c r="L29" s="14" t="s">
        <v>39</v>
      </c>
      <c r="M29" s="12"/>
      <c r="N29" s="24"/>
    </row>
    <row r="30" spans="2:14" ht="16.5" thickBot="1" x14ac:dyDescent="0.3">
      <c r="B30" s="7">
        <v>15</v>
      </c>
      <c r="C30" s="25"/>
      <c r="D30" s="9" t="s">
        <v>46</v>
      </c>
      <c r="E30" s="11">
        <v>2014</v>
      </c>
      <c r="F30" s="15"/>
      <c r="G30" s="12">
        <v>2</v>
      </c>
      <c r="H30" s="98" t="s">
        <v>26</v>
      </c>
      <c r="I30" s="12"/>
      <c r="J30" s="14"/>
      <c r="K30" s="12">
        <v>119</v>
      </c>
      <c r="L30" s="14" t="s">
        <v>47</v>
      </c>
      <c r="M30" s="12"/>
      <c r="N30" s="15"/>
    </row>
    <row r="31" spans="2:14" ht="16.5" thickBot="1" x14ac:dyDescent="0.3">
      <c r="B31" s="7">
        <v>16</v>
      </c>
      <c r="C31" s="25"/>
      <c r="D31" s="9" t="s">
        <v>48</v>
      </c>
      <c r="E31" s="11">
        <v>2014</v>
      </c>
      <c r="F31" s="15"/>
      <c r="G31" s="12">
        <v>2</v>
      </c>
      <c r="H31" s="98" t="s">
        <v>26</v>
      </c>
      <c r="I31" s="12"/>
      <c r="J31" s="14"/>
      <c r="K31" s="12">
        <v>123</v>
      </c>
      <c r="L31" s="14" t="s">
        <v>49</v>
      </c>
      <c r="M31" s="12"/>
      <c r="N31" s="15"/>
    </row>
    <row r="32" spans="2:14" ht="16.5" thickBot="1" x14ac:dyDescent="0.3">
      <c r="B32" s="7">
        <v>17</v>
      </c>
      <c r="C32" s="23"/>
      <c r="D32" s="9" t="s">
        <v>50</v>
      </c>
      <c r="E32" s="11">
        <v>2014</v>
      </c>
      <c r="F32" s="24"/>
      <c r="G32" s="12">
        <v>2</v>
      </c>
      <c r="H32" s="98" t="s">
        <v>26</v>
      </c>
      <c r="I32" s="12"/>
      <c r="J32" s="14"/>
      <c r="K32" s="12">
        <v>142</v>
      </c>
      <c r="L32" s="14" t="s">
        <v>51</v>
      </c>
      <c r="M32" s="12"/>
      <c r="N32" s="24"/>
    </row>
    <row r="33" spans="2:14" ht="16.5" thickBot="1" x14ac:dyDescent="0.3">
      <c r="B33" s="7">
        <v>18</v>
      </c>
      <c r="C33" s="8"/>
      <c r="D33" s="7" t="s">
        <v>52</v>
      </c>
      <c r="E33" s="8">
        <v>2014</v>
      </c>
      <c r="F33" s="9"/>
      <c r="G33" s="8">
        <v>3</v>
      </c>
      <c r="H33" s="96" t="s">
        <v>26</v>
      </c>
      <c r="I33" s="8"/>
      <c r="J33" s="7"/>
      <c r="K33" s="8"/>
      <c r="L33" s="7" t="s">
        <v>53</v>
      </c>
      <c r="M33" s="8"/>
      <c r="N33" s="10"/>
    </row>
    <row r="34" spans="2:14" ht="16.5" thickBot="1" x14ac:dyDescent="0.3">
      <c r="B34" s="7">
        <v>19</v>
      </c>
      <c r="C34" s="8"/>
      <c r="D34" s="7" t="s">
        <v>54</v>
      </c>
      <c r="E34" s="8">
        <v>2014</v>
      </c>
      <c r="F34" s="7"/>
      <c r="G34" s="8">
        <v>3</v>
      </c>
      <c r="H34" s="96" t="s">
        <v>26</v>
      </c>
      <c r="I34" s="8"/>
      <c r="J34" s="7"/>
      <c r="K34" s="8"/>
      <c r="L34" s="7" t="s">
        <v>55</v>
      </c>
      <c r="M34" s="8"/>
      <c r="N34" s="7"/>
    </row>
    <row r="35" spans="2:14" ht="16.5" thickBot="1" x14ac:dyDescent="0.3">
      <c r="B35" s="7">
        <v>20</v>
      </c>
      <c r="C35" s="8"/>
      <c r="D35" s="7" t="s">
        <v>56</v>
      </c>
      <c r="E35" s="8">
        <v>2014</v>
      </c>
      <c r="F35" s="7"/>
      <c r="G35" s="8">
        <v>3</v>
      </c>
      <c r="H35" s="96" t="s">
        <v>26</v>
      </c>
      <c r="I35" s="8"/>
      <c r="J35" s="7"/>
      <c r="K35" s="8">
        <v>154</v>
      </c>
      <c r="L35" s="7" t="s">
        <v>57</v>
      </c>
      <c r="M35" s="8"/>
      <c r="N35" s="7"/>
    </row>
    <row r="36" spans="2:14" ht="16.5" thickBot="1" x14ac:dyDescent="0.3">
      <c r="B36" s="7">
        <v>21</v>
      </c>
      <c r="C36" s="8"/>
      <c r="D36" s="7" t="s">
        <v>58</v>
      </c>
      <c r="E36" s="8">
        <v>2014</v>
      </c>
      <c r="F36" s="7"/>
      <c r="G36" s="8">
        <v>3</v>
      </c>
      <c r="H36" s="96" t="s">
        <v>26</v>
      </c>
      <c r="I36" s="8"/>
      <c r="J36" s="7"/>
      <c r="K36" s="8">
        <v>192</v>
      </c>
      <c r="L36" s="7" t="s">
        <v>59</v>
      </c>
      <c r="M36" s="8"/>
      <c r="N36" s="7"/>
    </row>
    <row r="37" spans="2:14" ht="16.5" thickBot="1" x14ac:dyDescent="0.3">
      <c r="B37" s="7">
        <v>22</v>
      </c>
      <c r="C37" s="11"/>
      <c r="D37" s="9" t="s">
        <v>60</v>
      </c>
      <c r="E37" s="11">
        <v>2014</v>
      </c>
      <c r="F37" s="9"/>
      <c r="G37" s="11">
        <v>3</v>
      </c>
      <c r="H37" s="97" t="s">
        <v>26</v>
      </c>
      <c r="I37" s="11"/>
      <c r="J37" s="9"/>
      <c r="K37" s="11">
        <v>134</v>
      </c>
      <c r="L37" s="9" t="s">
        <v>61</v>
      </c>
      <c r="M37" s="11"/>
      <c r="N37" s="9"/>
    </row>
    <row r="38" spans="2:14" ht="16.5" thickBot="1" x14ac:dyDescent="0.3">
      <c r="B38" s="7">
        <v>23</v>
      </c>
      <c r="C38" s="11"/>
      <c r="D38" s="9" t="s">
        <v>62</v>
      </c>
      <c r="E38" s="11">
        <v>2014</v>
      </c>
      <c r="F38" s="9"/>
      <c r="G38" s="12">
        <v>3</v>
      </c>
      <c r="H38" s="98" t="s">
        <v>26</v>
      </c>
      <c r="I38" s="13"/>
      <c r="J38" s="14"/>
      <c r="K38" s="12">
        <v>357</v>
      </c>
      <c r="L38" s="14" t="s">
        <v>63</v>
      </c>
      <c r="M38" s="12"/>
      <c r="N38" s="15"/>
    </row>
    <row r="39" spans="2:14" ht="16.5" thickBot="1" x14ac:dyDescent="0.3">
      <c r="B39" s="7">
        <v>24</v>
      </c>
      <c r="C39" s="9"/>
      <c r="D39" s="9" t="s">
        <v>64</v>
      </c>
      <c r="E39" s="11">
        <v>2014</v>
      </c>
      <c r="F39" s="9"/>
      <c r="G39" s="12">
        <v>3</v>
      </c>
      <c r="H39" s="98" t="s">
        <v>26</v>
      </c>
      <c r="I39" s="12"/>
      <c r="J39" s="14"/>
      <c r="K39" s="12">
        <v>311</v>
      </c>
      <c r="L39" s="14" t="s">
        <v>65</v>
      </c>
      <c r="M39" s="16"/>
      <c r="N39" s="16"/>
    </row>
    <row r="40" spans="2:14" ht="16.5" thickBot="1" x14ac:dyDescent="0.3">
      <c r="B40" s="7">
        <v>25</v>
      </c>
      <c r="C40" s="9"/>
      <c r="D40" s="9" t="s">
        <v>66</v>
      </c>
      <c r="E40" s="9">
        <v>2014</v>
      </c>
      <c r="F40" s="9"/>
      <c r="G40" s="12">
        <v>3</v>
      </c>
      <c r="H40" s="98" t="s">
        <v>26</v>
      </c>
      <c r="I40" s="12"/>
      <c r="J40" s="14"/>
      <c r="K40" s="12">
        <v>288</v>
      </c>
      <c r="L40" s="14" t="s">
        <v>67</v>
      </c>
      <c r="M40" s="16"/>
      <c r="N40" s="16"/>
    </row>
    <row r="41" spans="2:14" ht="16.5" thickBot="1" x14ac:dyDescent="0.3">
      <c r="B41" s="7">
        <v>26</v>
      </c>
      <c r="C41" s="17"/>
      <c r="D41" s="9" t="s">
        <v>68</v>
      </c>
      <c r="E41" s="11">
        <v>2014</v>
      </c>
      <c r="F41" s="18"/>
      <c r="G41" s="19">
        <v>4</v>
      </c>
      <c r="H41" s="99" t="s">
        <v>79</v>
      </c>
      <c r="I41" s="19"/>
      <c r="J41" s="20"/>
      <c r="K41" s="19">
        <v>280</v>
      </c>
      <c r="L41" s="20" t="s">
        <v>70</v>
      </c>
      <c r="M41" s="19"/>
      <c r="N41" s="18"/>
    </row>
    <row r="42" spans="2:14" ht="16.5" thickBot="1" x14ac:dyDescent="0.3">
      <c r="B42" s="7">
        <v>27</v>
      </c>
      <c r="C42" s="17"/>
      <c r="D42" s="9" t="s">
        <v>68</v>
      </c>
      <c r="E42" s="11">
        <v>2014</v>
      </c>
      <c r="F42" s="18"/>
      <c r="G42" s="19">
        <v>4</v>
      </c>
      <c r="H42" s="99" t="s">
        <v>81</v>
      </c>
      <c r="I42" s="19"/>
      <c r="J42" s="20"/>
      <c r="K42" s="19"/>
      <c r="L42" s="20" t="s">
        <v>70</v>
      </c>
      <c r="M42" s="19"/>
      <c r="N42" s="18"/>
    </row>
    <row r="43" spans="2:14" ht="16.5" thickBot="1" x14ac:dyDescent="0.3">
      <c r="B43" s="7">
        <v>28</v>
      </c>
      <c r="C43" s="17"/>
      <c r="D43" s="9" t="s">
        <v>68</v>
      </c>
      <c r="E43" s="11">
        <v>2014</v>
      </c>
      <c r="F43" s="18"/>
      <c r="G43" s="19">
        <v>4</v>
      </c>
      <c r="H43" s="99" t="s">
        <v>82</v>
      </c>
      <c r="I43" s="19"/>
      <c r="J43" s="20"/>
      <c r="K43" s="19"/>
      <c r="L43" s="20" t="s">
        <v>70</v>
      </c>
      <c r="M43" s="19"/>
      <c r="N43" s="18"/>
    </row>
    <row r="44" spans="2:14" ht="16.5" thickBot="1" x14ac:dyDescent="0.3">
      <c r="B44" s="7">
        <v>29</v>
      </c>
      <c r="C44" s="17"/>
      <c r="D44" s="9" t="s">
        <v>72</v>
      </c>
      <c r="E44" s="11">
        <v>2014</v>
      </c>
      <c r="F44" s="21"/>
      <c r="G44" s="12">
        <v>4</v>
      </c>
      <c r="H44" s="98" t="s">
        <v>26</v>
      </c>
      <c r="I44" s="12"/>
      <c r="J44" s="14"/>
      <c r="K44" s="12"/>
      <c r="L44" s="14" t="s">
        <v>73</v>
      </c>
      <c r="M44" s="12"/>
      <c r="N44" s="21"/>
    </row>
    <row r="45" spans="2:14" ht="16.5" thickBot="1" x14ac:dyDescent="0.3">
      <c r="B45" s="7">
        <v>30</v>
      </c>
      <c r="C45" s="17"/>
      <c r="D45" s="9" t="s">
        <v>74</v>
      </c>
      <c r="E45" s="11">
        <v>2014</v>
      </c>
      <c r="F45" s="18"/>
      <c r="G45" s="12">
        <v>4</v>
      </c>
      <c r="H45" s="98" t="s">
        <v>26</v>
      </c>
      <c r="I45" s="12"/>
      <c r="J45" s="14"/>
      <c r="K45" s="12"/>
      <c r="L45" s="14" t="s">
        <v>75</v>
      </c>
      <c r="M45" s="12"/>
      <c r="N45" s="21"/>
    </row>
    <row r="46" spans="2:14" ht="16.5" thickBot="1" x14ac:dyDescent="0.3">
      <c r="B46" s="7">
        <v>31</v>
      </c>
      <c r="C46" s="22"/>
      <c r="D46" s="9" t="s">
        <v>76</v>
      </c>
      <c r="E46" s="11">
        <v>2014</v>
      </c>
      <c r="F46" s="21"/>
      <c r="G46" s="12">
        <v>4</v>
      </c>
      <c r="H46" s="98" t="s">
        <v>26</v>
      </c>
      <c r="I46" s="12"/>
      <c r="J46" s="14"/>
      <c r="K46" s="12">
        <v>257</v>
      </c>
      <c r="L46" s="14" t="s">
        <v>77</v>
      </c>
      <c r="M46" s="12"/>
      <c r="N46" s="21"/>
    </row>
    <row r="47" spans="2:14" ht="16.5" thickBot="1" x14ac:dyDescent="0.3">
      <c r="B47" s="7">
        <v>32</v>
      </c>
      <c r="C47" s="22"/>
      <c r="D47" s="9" t="s">
        <v>78</v>
      </c>
      <c r="E47" s="11">
        <v>2014</v>
      </c>
      <c r="F47" s="21"/>
      <c r="G47" s="12">
        <v>5</v>
      </c>
      <c r="H47" s="98" t="s">
        <v>79</v>
      </c>
      <c r="I47" s="12"/>
      <c r="J47" s="14"/>
      <c r="K47" s="12">
        <v>222</v>
      </c>
      <c r="L47" s="14" t="s">
        <v>80</v>
      </c>
      <c r="M47" s="12"/>
      <c r="N47" s="21"/>
    </row>
    <row r="48" spans="2:14" ht="16.5" thickBot="1" x14ac:dyDescent="0.3">
      <c r="B48" s="7">
        <v>33</v>
      </c>
      <c r="C48" s="23"/>
      <c r="D48" s="9" t="s">
        <v>78</v>
      </c>
      <c r="E48" s="11">
        <v>2014</v>
      </c>
      <c r="F48" s="24"/>
      <c r="G48" s="12">
        <v>5</v>
      </c>
      <c r="H48" s="98" t="s">
        <v>81</v>
      </c>
      <c r="I48" s="12"/>
      <c r="J48" s="14"/>
      <c r="K48" s="12">
        <v>261</v>
      </c>
      <c r="L48" s="14" t="s">
        <v>80</v>
      </c>
      <c r="M48" s="12"/>
      <c r="N48" s="24"/>
    </row>
    <row r="49" spans="2:14" ht="16.5" thickBot="1" x14ac:dyDescent="0.3">
      <c r="B49" s="7">
        <v>34</v>
      </c>
      <c r="C49" s="25"/>
      <c r="D49" s="9" t="s">
        <v>78</v>
      </c>
      <c r="E49" s="11">
        <v>2014</v>
      </c>
      <c r="F49" s="15"/>
      <c r="G49" s="12">
        <v>5</v>
      </c>
      <c r="H49" s="98" t="s">
        <v>82</v>
      </c>
      <c r="I49" s="12"/>
      <c r="J49" s="14"/>
      <c r="K49" s="12">
        <v>171</v>
      </c>
      <c r="L49" s="14" t="s">
        <v>80</v>
      </c>
      <c r="M49" s="12"/>
      <c r="N49" s="15"/>
    </row>
    <row r="50" spans="2:14" ht="16.5" thickBot="1" x14ac:dyDescent="0.3">
      <c r="B50" s="7">
        <v>35</v>
      </c>
      <c r="C50" s="25"/>
      <c r="D50" s="9" t="s">
        <v>83</v>
      </c>
      <c r="E50" s="11">
        <v>2014</v>
      </c>
      <c r="F50" s="15"/>
      <c r="G50" s="12">
        <v>5</v>
      </c>
      <c r="H50" s="98" t="s">
        <v>26</v>
      </c>
      <c r="I50" s="12"/>
      <c r="J50" s="14"/>
      <c r="K50" s="12">
        <v>60</v>
      </c>
      <c r="L50" s="14" t="s">
        <v>84</v>
      </c>
      <c r="M50" s="12"/>
      <c r="N50" s="15"/>
    </row>
    <row r="51" spans="2:14" ht="16.5" thickBot="1" x14ac:dyDescent="0.3">
      <c r="B51" s="7">
        <v>36</v>
      </c>
      <c r="C51" s="23"/>
      <c r="D51" s="9" t="s">
        <v>41</v>
      </c>
      <c r="E51" s="11">
        <v>2014</v>
      </c>
      <c r="F51" s="24"/>
      <c r="G51" s="12">
        <v>5</v>
      </c>
      <c r="H51" s="98" t="s">
        <v>26</v>
      </c>
      <c r="I51" s="12"/>
      <c r="J51" s="14"/>
      <c r="K51" s="12">
        <v>105</v>
      </c>
      <c r="L51" s="14" t="s">
        <v>85</v>
      </c>
      <c r="M51" s="12"/>
      <c r="N51" s="24"/>
    </row>
    <row r="52" spans="2:14" ht="16.5" thickBot="1" x14ac:dyDescent="0.3">
      <c r="B52" s="7">
        <v>37</v>
      </c>
      <c r="C52" s="8"/>
      <c r="D52" s="7" t="s">
        <v>86</v>
      </c>
      <c r="E52" s="8">
        <v>2014</v>
      </c>
      <c r="F52" s="9"/>
      <c r="G52" s="8">
        <v>5</v>
      </c>
      <c r="H52" s="96" t="s">
        <v>26</v>
      </c>
      <c r="I52" s="8"/>
      <c r="J52" s="7"/>
      <c r="K52" s="8">
        <v>61</v>
      </c>
      <c r="L52" s="7" t="s">
        <v>87</v>
      </c>
      <c r="M52" s="8"/>
      <c r="N52" s="10"/>
    </row>
    <row r="53" spans="2:14" ht="16.5" thickBot="1" x14ac:dyDescent="0.3">
      <c r="B53" s="7">
        <v>38</v>
      </c>
      <c r="C53" s="8"/>
      <c r="D53" s="7" t="s">
        <v>88</v>
      </c>
      <c r="E53" s="8">
        <v>2014</v>
      </c>
      <c r="F53" s="7"/>
      <c r="G53" s="8">
        <v>5</v>
      </c>
      <c r="H53" s="96" t="s">
        <v>26</v>
      </c>
      <c r="I53" s="8"/>
      <c r="J53" s="7"/>
      <c r="K53" s="8">
        <v>81</v>
      </c>
      <c r="L53" s="7" t="s">
        <v>89</v>
      </c>
      <c r="M53" s="8"/>
      <c r="N53" s="7"/>
    </row>
    <row r="54" spans="2:14" ht="16.5" thickBot="1" x14ac:dyDescent="0.3">
      <c r="B54" s="7">
        <v>39</v>
      </c>
      <c r="C54" s="8"/>
      <c r="D54" s="7" t="s">
        <v>805</v>
      </c>
      <c r="E54" s="8">
        <v>2014</v>
      </c>
      <c r="F54" s="7"/>
      <c r="G54" s="8">
        <v>5</v>
      </c>
      <c r="H54" s="96" t="s">
        <v>26</v>
      </c>
      <c r="I54" s="8"/>
      <c r="J54" s="7"/>
      <c r="K54" s="8">
        <v>54</v>
      </c>
      <c r="L54" s="7" t="s">
        <v>90</v>
      </c>
      <c r="M54" s="8"/>
      <c r="N54" s="7"/>
    </row>
    <row r="55" spans="2:14" ht="16.5" thickBot="1" x14ac:dyDescent="0.3">
      <c r="B55" s="7">
        <v>40</v>
      </c>
      <c r="C55" s="8"/>
      <c r="D55" s="7" t="s">
        <v>91</v>
      </c>
      <c r="E55" s="8">
        <v>2014</v>
      </c>
      <c r="F55" s="7"/>
      <c r="G55" s="8">
        <v>5</v>
      </c>
      <c r="H55" s="96" t="s">
        <v>26</v>
      </c>
      <c r="I55" s="8"/>
      <c r="J55" s="7"/>
      <c r="K55" s="8">
        <v>136</v>
      </c>
      <c r="L55" s="7" t="s">
        <v>92</v>
      </c>
      <c r="M55" s="8"/>
      <c r="N55" s="7"/>
    </row>
    <row r="56" spans="2:14" ht="16.5" thickBot="1" x14ac:dyDescent="0.3">
      <c r="B56" s="7">
        <v>41</v>
      </c>
      <c r="C56" s="11"/>
      <c r="D56" s="9" t="s">
        <v>93</v>
      </c>
      <c r="E56" s="11">
        <v>2014</v>
      </c>
      <c r="F56" s="9"/>
      <c r="G56" s="11">
        <v>6</v>
      </c>
      <c r="H56" s="97" t="s">
        <v>26</v>
      </c>
      <c r="I56" s="11"/>
      <c r="J56" s="9"/>
      <c r="K56" s="11">
        <v>120</v>
      </c>
      <c r="L56" s="9" t="s">
        <v>94</v>
      </c>
      <c r="M56" s="11"/>
      <c r="N56" s="9"/>
    </row>
    <row r="57" spans="2:14" ht="16.5" thickBot="1" x14ac:dyDescent="0.3">
      <c r="B57" s="7">
        <v>42</v>
      </c>
      <c r="C57" s="11"/>
      <c r="D57" s="9" t="s">
        <v>95</v>
      </c>
      <c r="E57" s="11">
        <v>2014</v>
      </c>
      <c r="F57" s="9"/>
      <c r="G57" s="12">
        <v>6</v>
      </c>
      <c r="H57" s="98" t="s">
        <v>26</v>
      </c>
      <c r="I57" s="13"/>
      <c r="J57" s="14"/>
      <c r="K57" s="12">
        <v>76</v>
      </c>
      <c r="L57" s="14" t="s">
        <v>96</v>
      </c>
      <c r="M57" s="12"/>
      <c r="N57" s="15"/>
    </row>
    <row r="58" spans="2:14" ht="16.5" thickBot="1" x14ac:dyDescent="0.3">
      <c r="B58" s="7">
        <v>43</v>
      </c>
      <c r="C58" s="9"/>
      <c r="D58" s="9" t="s">
        <v>97</v>
      </c>
      <c r="E58" s="11">
        <v>2014</v>
      </c>
      <c r="F58" s="9"/>
      <c r="G58" s="12">
        <v>6</v>
      </c>
      <c r="H58" s="98" t="s">
        <v>26</v>
      </c>
      <c r="I58" s="12"/>
      <c r="J58" s="14"/>
      <c r="K58" s="12">
        <v>100</v>
      </c>
      <c r="L58" s="14" t="s">
        <v>98</v>
      </c>
      <c r="M58" s="16"/>
      <c r="N58" s="16"/>
    </row>
    <row r="59" spans="2:14" ht="16.5" thickBot="1" x14ac:dyDescent="0.3">
      <c r="B59" s="7">
        <v>44</v>
      </c>
      <c r="C59" s="9"/>
      <c r="D59" s="9" t="s">
        <v>99</v>
      </c>
      <c r="E59" s="9">
        <v>2014</v>
      </c>
      <c r="F59" s="9"/>
      <c r="G59" s="12">
        <v>6</v>
      </c>
      <c r="H59" s="98" t="s">
        <v>26</v>
      </c>
      <c r="I59" s="12"/>
      <c r="J59" s="14"/>
      <c r="K59" s="12">
        <v>85</v>
      </c>
      <c r="L59" s="14" t="s">
        <v>100</v>
      </c>
      <c r="M59" s="16"/>
      <c r="N59" s="16"/>
    </row>
    <row r="60" spans="2:14" ht="16.5" thickBot="1" x14ac:dyDescent="0.3">
      <c r="B60" s="7">
        <v>45</v>
      </c>
      <c r="C60" s="17"/>
      <c r="D60" s="9" t="s">
        <v>101</v>
      </c>
      <c r="E60" s="11">
        <v>2014</v>
      </c>
      <c r="F60" s="18"/>
      <c r="G60" s="19">
        <v>6</v>
      </c>
      <c r="H60" s="99" t="s">
        <v>26</v>
      </c>
      <c r="I60" s="19"/>
      <c r="J60" s="20"/>
      <c r="K60" s="19">
        <v>50</v>
      </c>
      <c r="L60" s="20" t="s">
        <v>102</v>
      </c>
      <c r="M60" s="19"/>
      <c r="N60" s="18"/>
    </row>
    <row r="61" spans="2:14" ht="16.5" thickBot="1" x14ac:dyDescent="0.3">
      <c r="B61" s="7">
        <v>46</v>
      </c>
      <c r="C61" s="17"/>
      <c r="D61" s="9" t="s">
        <v>103</v>
      </c>
      <c r="E61" s="11">
        <v>2014</v>
      </c>
      <c r="F61" s="21"/>
      <c r="G61" s="12">
        <v>6</v>
      </c>
      <c r="H61" s="98" t="s">
        <v>26</v>
      </c>
      <c r="I61" s="12"/>
      <c r="J61" s="14"/>
      <c r="K61" s="12">
        <v>53</v>
      </c>
      <c r="L61" s="14" t="s">
        <v>104</v>
      </c>
      <c r="M61" s="12"/>
      <c r="N61" s="21"/>
    </row>
    <row r="62" spans="2:14" ht="16.5" thickBot="1" x14ac:dyDescent="0.3">
      <c r="B62" s="7">
        <v>47</v>
      </c>
      <c r="C62" s="17"/>
      <c r="D62" s="9" t="s">
        <v>105</v>
      </c>
      <c r="E62" s="11">
        <v>2014</v>
      </c>
      <c r="F62" s="18"/>
      <c r="G62" s="12">
        <v>6</v>
      </c>
      <c r="H62" s="98" t="s">
        <v>26</v>
      </c>
      <c r="I62" s="12"/>
      <c r="J62" s="14"/>
      <c r="K62" s="12">
        <v>59</v>
      </c>
      <c r="L62" s="14" t="s">
        <v>106</v>
      </c>
      <c r="M62" s="12"/>
      <c r="N62" s="21"/>
    </row>
    <row r="63" spans="2:14" ht="16.5" thickBot="1" x14ac:dyDescent="0.3">
      <c r="B63" s="7">
        <v>48</v>
      </c>
      <c r="C63" s="22"/>
      <c r="D63" s="9" t="s">
        <v>107</v>
      </c>
      <c r="E63" s="11">
        <v>2014</v>
      </c>
      <c r="F63" s="21"/>
      <c r="G63" s="12">
        <v>6</v>
      </c>
      <c r="H63" s="98" t="s">
        <v>26</v>
      </c>
      <c r="I63" s="12"/>
      <c r="J63" s="14"/>
      <c r="K63" s="12">
        <v>55</v>
      </c>
      <c r="L63" s="14" t="s">
        <v>108</v>
      </c>
      <c r="M63" s="12"/>
      <c r="N63" s="21"/>
    </row>
    <row r="64" spans="2:14" ht="16.5" thickBot="1" x14ac:dyDescent="0.3">
      <c r="B64" s="7">
        <v>49</v>
      </c>
      <c r="C64" s="22"/>
      <c r="D64" s="9" t="s">
        <v>109</v>
      </c>
      <c r="E64" s="11">
        <v>2014</v>
      </c>
      <c r="F64" s="21"/>
      <c r="G64" s="12">
        <v>6</v>
      </c>
      <c r="H64" s="98" t="s">
        <v>26</v>
      </c>
      <c r="I64" s="12"/>
      <c r="J64" s="14"/>
      <c r="K64" s="12">
        <v>54</v>
      </c>
      <c r="L64" s="14" t="s">
        <v>110</v>
      </c>
      <c r="M64" s="12"/>
      <c r="N64" s="21"/>
    </row>
    <row r="65" spans="2:14" ht="16.5" thickBot="1" x14ac:dyDescent="0.3">
      <c r="B65" s="7">
        <v>50</v>
      </c>
      <c r="C65" s="23"/>
      <c r="D65" s="9" t="s">
        <v>111</v>
      </c>
      <c r="E65" s="11">
        <v>2014</v>
      </c>
      <c r="F65" s="24"/>
      <c r="G65" s="12">
        <v>6</v>
      </c>
      <c r="H65" s="98" t="s">
        <v>26</v>
      </c>
      <c r="I65" s="12"/>
      <c r="J65" s="14"/>
      <c r="K65" s="12">
        <v>51</v>
      </c>
      <c r="L65" s="14" t="s">
        <v>112</v>
      </c>
      <c r="M65" s="12"/>
      <c r="N65" s="24"/>
    </row>
    <row r="66" spans="2:14" ht="16.5" thickBot="1" x14ac:dyDescent="0.3">
      <c r="B66" s="7">
        <v>51</v>
      </c>
      <c r="C66" s="25"/>
      <c r="D66" s="9" t="s">
        <v>113</v>
      </c>
      <c r="E66" s="11">
        <v>2014</v>
      </c>
      <c r="F66" s="15"/>
      <c r="G66" s="12">
        <v>6</v>
      </c>
      <c r="H66" s="98" t="s">
        <v>26</v>
      </c>
      <c r="I66" s="12"/>
      <c r="J66" s="14"/>
      <c r="K66" s="12">
        <v>57</v>
      </c>
      <c r="L66" s="14" t="s">
        <v>114</v>
      </c>
      <c r="M66" s="12"/>
      <c r="N66" s="15"/>
    </row>
    <row r="67" spans="2:14" ht="16.5" thickBot="1" x14ac:dyDescent="0.3">
      <c r="B67" s="7">
        <v>52</v>
      </c>
      <c r="C67" s="25"/>
      <c r="D67" s="9" t="s">
        <v>115</v>
      </c>
      <c r="E67" s="11">
        <v>2014</v>
      </c>
      <c r="F67" s="15"/>
      <c r="G67" s="12">
        <v>6</v>
      </c>
      <c r="H67" s="98" t="s">
        <v>26</v>
      </c>
      <c r="I67" s="12"/>
      <c r="J67" s="14"/>
      <c r="K67" s="12">
        <v>58</v>
      </c>
      <c r="L67" s="14" t="s">
        <v>116</v>
      </c>
      <c r="M67" s="12"/>
      <c r="N67" s="15"/>
    </row>
    <row r="68" spans="2:14" ht="16.5" thickBot="1" x14ac:dyDescent="0.3">
      <c r="B68" s="7">
        <v>53</v>
      </c>
      <c r="C68" s="23"/>
      <c r="D68" s="9" t="s">
        <v>117</v>
      </c>
      <c r="E68" s="11">
        <v>2014</v>
      </c>
      <c r="F68" s="24"/>
      <c r="G68" s="12">
        <v>6</v>
      </c>
      <c r="H68" s="98" t="s">
        <v>26</v>
      </c>
      <c r="I68" s="12"/>
      <c r="J68" s="14"/>
      <c r="K68" s="12">
        <v>58</v>
      </c>
      <c r="L68" s="14" t="s">
        <v>118</v>
      </c>
      <c r="M68" s="12"/>
      <c r="N68" s="24"/>
    </row>
    <row r="69" spans="2:14" ht="16.5" thickBot="1" x14ac:dyDescent="0.3">
      <c r="B69" s="7">
        <v>54</v>
      </c>
      <c r="C69" s="8"/>
      <c r="D69" s="7" t="s">
        <v>119</v>
      </c>
      <c r="E69" s="8">
        <v>2014</v>
      </c>
      <c r="F69" s="9"/>
      <c r="G69" s="8">
        <v>6</v>
      </c>
      <c r="H69" s="96" t="s">
        <v>26</v>
      </c>
      <c r="I69" s="8"/>
      <c r="J69" s="7"/>
      <c r="K69" s="8">
        <v>54</v>
      </c>
      <c r="L69" s="7" t="s">
        <v>120</v>
      </c>
      <c r="M69" s="8"/>
      <c r="N69" s="10"/>
    </row>
    <row r="70" spans="2:14" ht="16.5" thickBot="1" x14ac:dyDescent="0.3">
      <c r="B70" s="7">
        <v>55</v>
      </c>
      <c r="C70" s="8"/>
      <c r="D70" s="7" t="s">
        <v>121</v>
      </c>
      <c r="E70" s="8">
        <v>2014</v>
      </c>
      <c r="F70" s="7"/>
      <c r="G70" s="8">
        <v>6</v>
      </c>
      <c r="H70" s="96" t="s">
        <v>26</v>
      </c>
      <c r="I70" s="8"/>
      <c r="J70" s="7"/>
      <c r="K70" s="8">
        <v>56</v>
      </c>
      <c r="L70" s="7" t="s">
        <v>122</v>
      </c>
      <c r="M70" s="8"/>
      <c r="N70" s="7"/>
    </row>
    <row r="71" spans="2:14" ht="16.5" thickBot="1" x14ac:dyDescent="0.3">
      <c r="B71" s="7">
        <v>56</v>
      </c>
      <c r="C71" s="8"/>
      <c r="D71" s="7" t="s">
        <v>123</v>
      </c>
      <c r="E71" s="8">
        <v>2014</v>
      </c>
      <c r="F71" s="7"/>
      <c r="G71" s="8">
        <v>7</v>
      </c>
      <c r="H71" s="96" t="s">
        <v>26</v>
      </c>
      <c r="I71" s="8"/>
      <c r="J71" s="7"/>
      <c r="K71" s="8">
        <v>46</v>
      </c>
      <c r="L71" s="7" t="s">
        <v>124</v>
      </c>
      <c r="M71" s="8"/>
      <c r="N71" s="7"/>
    </row>
    <row r="72" spans="2:14" ht="16.5" thickBot="1" x14ac:dyDescent="0.3">
      <c r="B72" s="7">
        <v>57</v>
      </c>
      <c r="C72" s="8"/>
      <c r="D72" s="7" t="s">
        <v>125</v>
      </c>
      <c r="E72" s="8">
        <v>2014</v>
      </c>
      <c r="F72" s="7"/>
      <c r="G72" s="8">
        <v>7</v>
      </c>
      <c r="H72" s="96" t="s">
        <v>26</v>
      </c>
      <c r="I72" s="8"/>
      <c r="J72" s="7"/>
      <c r="K72" s="8">
        <v>63</v>
      </c>
      <c r="L72" s="7" t="s">
        <v>126</v>
      </c>
      <c r="M72" s="8"/>
      <c r="N72" s="7"/>
    </row>
    <row r="73" spans="2:14" ht="16.5" thickBot="1" x14ac:dyDescent="0.3">
      <c r="B73" s="7">
        <v>58</v>
      </c>
      <c r="C73" s="11"/>
      <c r="D73" s="9" t="s">
        <v>806</v>
      </c>
      <c r="E73" s="11">
        <v>2014</v>
      </c>
      <c r="F73" s="9"/>
      <c r="G73" s="11">
        <v>7</v>
      </c>
      <c r="H73" s="97" t="s">
        <v>69</v>
      </c>
      <c r="I73" s="11"/>
      <c r="J73" s="9"/>
      <c r="K73" s="11">
        <v>230</v>
      </c>
      <c r="L73" s="9" t="s">
        <v>127</v>
      </c>
      <c r="M73" s="11"/>
      <c r="N73" s="9"/>
    </row>
    <row r="74" spans="2:14" ht="16.5" thickBot="1" x14ac:dyDescent="0.3">
      <c r="B74" s="7">
        <v>59</v>
      </c>
      <c r="C74" s="11"/>
      <c r="D74" s="9" t="s">
        <v>806</v>
      </c>
      <c r="E74" s="11">
        <v>2014</v>
      </c>
      <c r="F74" s="9"/>
      <c r="G74" s="12">
        <v>7</v>
      </c>
      <c r="H74" s="98" t="s">
        <v>71</v>
      </c>
      <c r="I74" s="13"/>
      <c r="J74" s="14"/>
      <c r="K74" s="12">
        <v>244</v>
      </c>
      <c r="L74" s="14" t="s">
        <v>127</v>
      </c>
      <c r="M74" s="12"/>
      <c r="N74" s="15"/>
    </row>
    <row r="75" spans="2:14" ht="16.5" thickBot="1" x14ac:dyDescent="0.3">
      <c r="B75" s="7">
        <v>60</v>
      </c>
      <c r="C75" s="9"/>
      <c r="D75" s="9" t="s">
        <v>128</v>
      </c>
      <c r="E75" s="11">
        <v>2014</v>
      </c>
      <c r="F75" s="9"/>
      <c r="G75" s="12">
        <v>7</v>
      </c>
      <c r="H75" s="98" t="s">
        <v>26</v>
      </c>
      <c r="I75" s="12"/>
      <c r="J75" s="14"/>
      <c r="K75" s="12">
        <v>86</v>
      </c>
      <c r="L75" s="14" t="s">
        <v>129</v>
      </c>
      <c r="M75" s="16"/>
      <c r="N75" s="16"/>
    </row>
    <row r="76" spans="2:14" ht="16.5" thickBot="1" x14ac:dyDescent="0.3">
      <c r="B76" s="7">
        <v>61</v>
      </c>
      <c r="C76" s="9"/>
      <c r="D76" s="9" t="s">
        <v>130</v>
      </c>
      <c r="E76" s="9">
        <v>2014</v>
      </c>
      <c r="F76" s="9"/>
      <c r="G76" s="12">
        <v>7</v>
      </c>
      <c r="H76" s="98" t="s">
        <v>26</v>
      </c>
      <c r="I76" s="12"/>
      <c r="J76" s="14"/>
      <c r="K76" s="12">
        <v>108</v>
      </c>
      <c r="L76" s="14" t="s">
        <v>131</v>
      </c>
      <c r="M76" s="16"/>
      <c r="N76" s="16"/>
    </row>
    <row r="77" spans="2:14" ht="16.5" thickBot="1" x14ac:dyDescent="0.3">
      <c r="B77" s="7">
        <v>62</v>
      </c>
      <c r="C77" s="17"/>
      <c r="D77" s="9" t="s">
        <v>132</v>
      </c>
      <c r="E77" s="11">
        <v>2014</v>
      </c>
      <c r="F77" s="18"/>
      <c r="G77" s="19">
        <v>7</v>
      </c>
      <c r="H77" s="99" t="s">
        <v>26</v>
      </c>
      <c r="I77" s="19"/>
      <c r="J77" s="20"/>
      <c r="K77" s="19">
        <v>183</v>
      </c>
      <c r="L77" s="20" t="s">
        <v>133</v>
      </c>
      <c r="M77" s="19"/>
      <c r="N77" s="18" t="s">
        <v>880</v>
      </c>
    </row>
    <row r="78" spans="2:14" ht="16.5" thickBot="1" x14ac:dyDescent="0.3">
      <c r="B78" s="7">
        <v>63</v>
      </c>
      <c r="C78" s="17"/>
      <c r="D78" s="9" t="s">
        <v>134</v>
      </c>
      <c r="E78" s="11">
        <v>2014</v>
      </c>
      <c r="F78" s="18"/>
      <c r="G78" s="19">
        <v>7</v>
      </c>
      <c r="H78" s="99" t="s">
        <v>26</v>
      </c>
      <c r="I78" s="19"/>
      <c r="J78" s="20"/>
      <c r="K78" s="19">
        <v>118</v>
      </c>
      <c r="L78" s="20" t="s">
        <v>135</v>
      </c>
      <c r="M78" s="19"/>
      <c r="N78" s="18"/>
    </row>
    <row r="79" spans="2:14" ht="16.5" thickBot="1" x14ac:dyDescent="0.3">
      <c r="B79" s="7">
        <v>64</v>
      </c>
      <c r="C79" s="17"/>
      <c r="D79" s="9" t="s">
        <v>42</v>
      </c>
      <c r="E79" s="11">
        <v>2014</v>
      </c>
      <c r="F79" s="21"/>
      <c r="G79" s="12">
        <v>7</v>
      </c>
      <c r="H79" s="98" t="s">
        <v>26</v>
      </c>
      <c r="I79" s="12"/>
      <c r="J79" s="14"/>
      <c r="K79" s="12">
        <v>119</v>
      </c>
      <c r="L79" s="14" t="s">
        <v>136</v>
      </c>
      <c r="M79" s="12"/>
      <c r="N79" s="21"/>
    </row>
    <row r="80" spans="2:14" ht="16.5" thickBot="1" x14ac:dyDescent="0.3">
      <c r="B80" s="7">
        <v>65</v>
      </c>
      <c r="C80" s="17"/>
      <c r="D80" s="9" t="s">
        <v>46</v>
      </c>
      <c r="E80" s="11">
        <v>2014</v>
      </c>
      <c r="F80" s="18"/>
      <c r="G80" s="12">
        <v>7</v>
      </c>
      <c r="H80" s="98" t="s">
        <v>26</v>
      </c>
      <c r="I80" s="12"/>
      <c r="J80" s="14"/>
      <c r="K80" s="12">
        <v>69</v>
      </c>
      <c r="L80" s="14" t="s">
        <v>137</v>
      </c>
      <c r="M80" s="12"/>
      <c r="N80" s="21"/>
    </row>
    <row r="81" spans="2:14" ht="16.5" thickBot="1" x14ac:dyDescent="0.3">
      <c r="B81" s="7">
        <v>66</v>
      </c>
      <c r="C81" s="22"/>
      <c r="D81" s="9" t="s">
        <v>50</v>
      </c>
      <c r="E81" s="11">
        <v>2014</v>
      </c>
      <c r="F81" s="21"/>
      <c r="G81" s="12">
        <v>7</v>
      </c>
      <c r="H81" s="98" t="s">
        <v>26</v>
      </c>
      <c r="I81" s="12"/>
      <c r="J81" s="14"/>
      <c r="K81" s="12">
        <v>96</v>
      </c>
      <c r="L81" s="14" t="s">
        <v>138</v>
      </c>
      <c r="M81" s="12"/>
      <c r="N81" s="21"/>
    </row>
    <row r="82" spans="2:14" ht="16.5" thickBot="1" x14ac:dyDescent="0.3">
      <c r="B82" s="7">
        <v>67</v>
      </c>
      <c r="C82" s="22"/>
      <c r="D82" s="9" t="s">
        <v>43</v>
      </c>
      <c r="E82" s="11">
        <v>2014</v>
      </c>
      <c r="F82" s="21"/>
      <c r="G82" s="12">
        <v>8</v>
      </c>
      <c r="H82" s="98" t="s">
        <v>26</v>
      </c>
      <c r="I82" s="12"/>
      <c r="J82" s="14"/>
      <c r="K82" s="12">
        <v>70</v>
      </c>
      <c r="L82" s="14" t="s">
        <v>139</v>
      </c>
      <c r="M82" s="12"/>
      <c r="N82" s="21"/>
    </row>
    <row r="83" spans="2:14" ht="16.5" thickBot="1" x14ac:dyDescent="0.3">
      <c r="B83" s="7">
        <v>68</v>
      </c>
      <c r="C83" s="23"/>
      <c r="D83" s="9" t="s">
        <v>140</v>
      </c>
      <c r="E83" s="11">
        <v>2014</v>
      </c>
      <c r="F83" s="24"/>
      <c r="G83" s="12">
        <v>8</v>
      </c>
      <c r="H83" s="98" t="s">
        <v>26</v>
      </c>
      <c r="I83" s="12"/>
      <c r="J83" s="14"/>
      <c r="K83" s="12">
        <v>109</v>
      </c>
      <c r="L83" s="14" t="s">
        <v>141</v>
      </c>
      <c r="M83" s="12"/>
      <c r="N83" s="24"/>
    </row>
    <row r="84" spans="2:14" ht="16.5" thickBot="1" x14ac:dyDescent="0.3">
      <c r="B84" s="7">
        <v>69</v>
      </c>
      <c r="C84" s="25"/>
      <c r="D84" s="9" t="s">
        <v>142</v>
      </c>
      <c r="E84" s="11">
        <v>2014</v>
      </c>
      <c r="F84" s="15"/>
      <c r="G84" s="12">
        <v>8</v>
      </c>
      <c r="H84" s="98" t="s">
        <v>26</v>
      </c>
      <c r="I84" s="12"/>
      <c r="J84" s="14"/>
      <c r="K84" s="12">
        <v>106</v>
      </c>
      <c r="L84" s="14" t="s">
        <v>143</v>
      </c>
      <c r="M84" s="12"/>
      <c r="N84" s="15"/>
    </row>
    <row r="85" spans="2:14" ht="16.5" thickBot="1" x14ac:dyDescent="0.3">
      <c r="B85" s="7">
        <v>70</v>
      </c>
      <c r="C85" s="25"/>
      <c r="D85" s="9" t="s">
        <v>144</v>
      </c>
      <c r="E85" s="11">
        <v>2014</v>
      </c>
      <c r="F85" s="15"/>
      <c r="G85" s="12">
        <v>8</v>
      </c>
      <c r="H85" s="98" t="s">
        <v>26</v>
      </c>
      <c r="I85" s="12"/>
      <c r="J85" s="14"/>
      <c r="K85" s="12">
        <v>60</v>
      </c>
      <c r="L85" s="14" t="s">
        <v>145</v>
      </c>
      <c r="M85" s="12"/>
      <c r="N85" s="15"/>
    </row>
    <row r="86" spans="2:14" ht="16.5" thickBot="1" x14ac:dyDescent="0.3">
      <c r="B86" s="7">
        <v>71</v>
      </c>
      <c r="C86" s="23"/>
      <c r="D86" s="9" t="s">
        <v>146</v>
      </c>
      <c r="E86" s="11">
        <v>2014</v>
      </c>
      <c r="F86" s="24"/>
      <c r="G86" s="12">
        <v>8</v>
      </c>
      <c r="H86" s="98" t="s">
        <v>26</v>
      </c>
      <c r="I86" s="12"/>
      <c r="J86" s="14"/>
      <c r="K86" s="12">
        <v>57</v>
      </c>
      <c r="L86" s="14" t="s">
        <v>147</v>
      </c>
      <c r="M86" s="12"/>
      <c r="N86" s="24"/>
    </row>
    <row r="87" spans="2:14" ht="16.5" thickBot="1" x14ac:dyDescent="0.3">
      <c r="B87" s="7">
        <v>72</v>
      </c>
      <c r="C87" s="8"/>
      <c r="D87" s="7" t="s">
        <v>148</v>
      </c>
      <c r="E87" s="8">
        <v>2014</v>
      </c>
      <c r="F87" s="9"/>
      <c r="G87" s="8">
        <v>8</v>
      </c>
      <c r="H87" s="96" t="s">
        <v>26</v>
      </c>
      <c r="I87" s="8"/>
      <c r="J87" s="7"/>
      <c r="K87" s="8">
        <v>74</v>
      </c>
      <c r="L87" s="7" t="s">
        <v>149</v>
      </c>
      <c r="M87" s="8"/>
      <c r="N87" s="10"/>
    </row>
    <row r="88" spans="2:14" ht="16.5" thickBot="1" x14ac:dyDescent="0.3">
      <c r="B88" s="7">
        <v>73</v>
      </c>
      <c r="C88" s="8"/>
      <c r="D88" s="7" t="s">
        <v>48</v>
      </c>
      <c r="E88" s="8">
        <v>2014</v>
      </c>
      <c r="F88" s="7"/>
      <c r="G88" s="8">
        <v>8</v>
      </c>
      <c r="H88" s="96" t="s">
        <v>26</v>
      </c>
      <c r="I88" s="8"/>
      <c r="J88" s="7"/>
      <c r="K88" s="8">
        <v>74</v>
      </c>
      <c r="L88" s="7" t="s">
        <v>150</v>
      </c>
      <c r="M88" s="8"/>
      <c r="N88" s="7"/>
    </row>
    <row r="89" spans="2:14" ht="16.5" thickBot="1" x14ac:dyDescent="0.3">
      <c r="B89" s="7">
        <v>74</v>
      </c>
      <c r="C89" s="8"/>
      <c r="D89" s="7" t="s">
        <v>151</v>
      </c>
      <c r="E89" s="8">
        <v>2014</v>
      </c>
      <c r="F89" s="7"/>
      <c r="G89" s="8">
        <v>8</v>
      </c>
      <c r="H89" s="96" t="s">
        <v>26</v>
      </c>
      <c r="I89" s="8"/>
      <c r="J89" s="7"/>
      <c r="K89" s="8">
        <v>159</v>
      </c>
      <c r="L89" s="7" t="s">
        <v>152</v>
      </c>
      <c r="M89" s="8"/>
      <c r="N89" s="7"/>
    </row>
    <row r="90" spans="2:14" ht="16.5" thickBot="1" x14ac:dyDescent="0.3">
      <c r="B90" s="7">
        <v>75</v>
      </c>
      <c r="C90" s="8"/>
      <c r="D90" s="7" t="s">
        <v>153</v>
      </c>
      <c r="E90" s="8">
        <v>2014</v>
      </c>
      <c r="F90" s="7"/>
      <c r="G90" s="8">
        <v>8</v>
      </c>
      <c r="H90" s="96" t="s">
        <v>26</v>
      </c>
      <c r="I90" s="8"/>
      <c r="J90" s="7"/>
      <c r="K90" s="8">
        <v>129</v>
      </c>
      <c r="L90" s="7" t="s">
        <v>154</v>
      </c>
      <c r="M90" s="8"/>
      <c r="N90" s="7"/>
    </row>
    <row r="91" spans="2:14" ht="16.5" thickBot="1" x14ac:dyDescent="0.3">
      <c r="B91" s="7">
        <v>76</v>
      </c>
      <c r="C91" s="11"/>
      <c r="D91" s="9" t="s">
        <v>155</v>
      </c>
      <c r="E91" s="11">
        <v>2014</v>
      </c>
      <c r="F91" s="9"/>
      <c r="G91" s="11">
        <v>8</v>
      </c>
      <c r="H91" s="97" t="s">
        <v>26</v>
      </c>
      <c r="I91" s="11"/>
      <c r="J91" s="9"/>
      <c r="K91" s="11">
        <v>67</v>
      </c>
      <c r="L91" s="9" t="s">
        <v>156</v>
      </c>
      <c r="M91" s="11"/>
      <c r="N91" s="9"/>
    </row>
    <row r="92" spans="2:14" ht="16.5" thickBot="1" x14ac:dyDescent="0.3">
      <c r="B92" s="7">
        <v>77</v>
      </c>
      <c r="C92" s="11"/>
      <c r="D92" s="9" t="s">
        <v>157</v>
      </c>
      <c r="E92" s="11">
        <v>2014</v>
      </c>
      <c r="F92" s="9"/>
      <c r="G92" s="12">
        <v>8</v>
      </c>
      <c r="H92" s="98" t="s">
        <v>26</v>
      </c>
      <c r="I92" s="13"/>
      <c r="J92" s="14"/>
      <c r="K92" s="12">
        <v>78</v>
      </c>
      <c r="L92" s="14" t="s">
        <v>158</v>
      </c>
      <c r="M92" s="12"/>
      <c r="N92" s="15"/>
    </row>
    <row r="93" spans="2:14" ht="16.5" thickBot="1" x14ac:dyDescent="0.3">
      <c r="B93" s="7">
        <v>78</v>
      </c>
      <c r="C93" s="9"/>
      <c r="D93" s="9" t="s">
        <v>159</v>
      </c>
      <c r="E93" s="11">
        <v>2014</v>
      </c>
      <c r="F93" s="9"/>
      <c r="G93" s="12">
        <v>9</v>
      </c>
      <c r="H93" s="98" t="s">
        <v>26</v>
      </c>
      <c r="I93" s="12"/>
      <c r="J93" s="14"/>
      <c r="K93" s="12">
        <v>60</v>
      </c>
      <c r="L93" s="14" t="s">
        <v>160</v>
      </c>
      <c r="M93" s="16"/>
      <c r="N93" s="16"/>
    </row>
    <row r="94" spans="2:14" ht="16.5" thickBot="1" x14ac:dyDescent="0.3">
      <c r="B94" s="7">
        <v>79</v>
      </c>
      <c r="C94" s="9"/>
      <c r="D94" s="9" t="s">
        <v>161</v>
      </c>
      <c r="E94" s="9">
        <v>2014</v>
      </c>
      <c r="F94" s="9"/>
      <c r="G94" s="12">
        <v>9</v>
      </c>
      <c r="H94" s="98" t="s">
        <v>26</v>
      </c>
      <c r="I94" s="12"/>
      <c r="J94" s="14"/>
      <c r="K94" s="12">
        <v>82</v>
      </c>
      <c r="L94" s="14" t="s">
        <v>162</v>
      </c>
      <c r="M94" s="16"/>
      <c r="N94" s="16"/>
    </row>
    <row r="95" spans="2:14" ht="16.5" thickBot="1" x14ac:dyDescent="0.3">
      <c r="B95" s="7">
        <v>80</v>
      </c>
      <c r="C95" s="17"/>
      <c r="D95" s="9" t="s">
        <v>163</v>
      </c>
      <c r="E95" s="11">
        <v>2014</v>
      </c>
      <c r="F95" s="18"/>
      <c r="G95" s="19">
        <v>9</v>
      </c>
      <c r="H95" s="99" t="s">
        <v>26</v>
      </c>
      <c r="I95" s="19"/>
      <c r="J95" s="20"/>
      <c r="K95" s="19">
        <v>80</v>
      </c>
      <c r="L95" s="20" t="s">
        <v>164</v>
      </c>
      <c r="M95" s="19"/>
      <c r="N95" s="18"/>
    </row>
    <row r="96" spans="2:14" ht="16.5" thickBot="1" x14ac:dyDescent="0.3">
      <c r="B96" s="7">
        <v>81</v>
      </c>
      <c r="C96" s="17"/>
      <c r="D96" s="9" t="s">
        <v>165</v>
      </c>
      <c r="E96" s="11">
        <v>2014</v>
      </c>
      <c r="F96" s="21"/>
      <c r="G96" s="12">
        <v>9</v>
      </c>
      <c r="H96" s="98" t="s">
        <v>26</v>
      </c>
      <c r="I96" s="12"/>
      <c r="J96" s="14"/>
      <c r="K96" s="12">
        <v>83</v>
      </c>
      <c r="L96" s="14" t="s">
        <v>166</v>
      </c>
      <c r="M96" s="12"/>
      <c r="N96" s="21"/>
    </row>
    <row r="97" spans="2:14" ht="16.5" thickBot="1" x14ac:dyDescent="0.3">
      <c r="B97" s="7">
        <v>82</v>
      </c>
      <c r="C97" s="17"/>
      <c r="D97" s="9" t="s">
        <v>167</v>
      </c>
      <c r="E97" s="11">
        <v>2014</v>
      </c>
      <c r="F97" s="18"/>
      <c r="G97" s="12">
        <v>9</v>
      </c>
      <c r="H97" s="98" t="s">
        <v>26</v>
      </c>
      <c r="I97" s="12"/>
      <c r="J97" s="14"/>
      <c r="K97" s="12">
        <v>74</v>
      </c>
      <c r="L97" s="14" t="s">
        <v>168</v>
      </c>
      <c r="M97" s="12"/>
      <c r="N97" s="21"/>
    </row>
    <row r="98" spans="2:14" ht="16.5" thickBot="1" x14ac:dyDescent="0.3">
      <c r="B98" s="7">
        <v>83</v>
      </c>
      <c r="C98" s="22"/>
      <c r="D98" s="9" t="s">
        <v>169</v>
      </c>
      <c r="E98" s="11">
        <v>2014</v>
      </c>
      <c r="F98" s="21"/>
      <c r="G98" s="12">
        <v>9</v>
      </c>
      <c r="H98" s="98" t="s">
        <v>26</v>
      </c>
      <c r="I98" s="12"/>
      <c r="J98" s="14"/>
      <c r="K98" s="12">
        <v>61</v>
      </c>
      <c r="L98" s="14" t="s">
        <v>170</v>
      </c>
      <c r="M98" s="12"/>
      <c r="N98" s="21"/>
    </row>
    <row r="99" spans="2:14" ht="16.5" thickBot="1" x14ac:dyDescent="0.3">
      <c r="B99" s="7">
        <v>84</v>
      </c>
      <c r="C99" s="22"/>
      <c r="D99" s="9" t="s">
        <v>171</v>
      </c>
      <c r="E99" s="11">
        <v>2014</v>
      </c>
      <c r="F99" s="21"/>
      <c r="G99" s="12">
        <v>9</v>
      </c>
      <c r="H99" s="98" t="s">
        <v>26</v>
      </c>
      <c r="I99" s="12"/>
      <c r="J99" s="14"/>
      <c r="K99" s="12">
        <v>83</v>
      </c>
      <c r="L99" s="14" t="s">
        <v>172</v>
      </c>
      <c r="M99" s="12"/>
      <c r="N99" s="21"/>
    </row>
    <row r="100" spans="2:14" ht="16.5" thickBot="1" x14ac:dyDescent="0.3">
      <c r="B100" s="7">
        <v>85</v>
      </c>
      <c r="C100" s="23"/>
      <c r="D100" s="9" t="s">
        <v>173</v>
      </c>
      <c r="E100" s="11">
        <v>2014</v>
      </c>
      <c r="F100" s="24"/>
      <c r="G100" s="12">
        <v>9</v>
      </c>
      <c r="H100" s="98" t="s">
        <v>26</v>
      </c>
      <c r="I100" s="12"/>
      <c r="J100" s="14"/>
      <c r="K100" s="12">
        <v>74</v>
      </c>
      <c r="L100" s="14" t="s">
        <v>174</v>
      </c>
      <c r="M100" s="12"/>
      <c r="N100" s="24"/>
    </row>
    <row r="101" spans="2:14" ht="16.5" thickBot="1" x14ac:dyDescent="0.3">
      <c r="B101" s="7">
        <v>86</v>
      </c>
      <c r="C101" s="25"/>
      <c r="D101" s="9" t="s">
        <v>175</v>
      </c>
      <c r="E101" s="11">
        <v>2014</v>
      </c>
      <c r="F101" s="15"/>
      <c r="G101" s="12">
        <v>9</v>
      </c>
      <c r="H101" s="98" t="s">
        <v>26</v>
      </c>
      <c r="I101" s="12"/>
      <c r="J101" s="14"/>
      <c r="K101" s="12">
        <v>85</v>
      </c>
      <c r="L101" s="14" t="s">
        <v>176</v>
      </c>
      <c r="M101" s="12"/>
      <c r="N101" s="15"/>
    </row>
    <row r="102" spans="2:14" ht="16.5" thickBot="1" x14ac:dyDescent="0.3">
      <c r="B102" s="7">
        <v>87</v>
      </c>
      <c r="C102" s="25"/>
      <c r="D102" s="9" t="s">
        <v>177</v>
      </c>
      <c r="E102" s="11">
        <v>2014</v>
      </c>
      <c r="F102" s="15"/>
      <c r="G102" s="12">
        <v>9</v>
      </c>
      <c r="H102" s="98" t="s">
        <v>79</v>
      </c>
      <c r="I102" s="12"/>
      <c r="J102" s="14"/>
      <c r="K102" s="12">
        <v>103</v>
      </c>
      <c r="L102" s="14" t="s">
        <v>178</v>
      </c>
      <c r="M102" s="12"/>
      <c r="N102" s="15"/>
    </row>
    <row r="103" spans="2:14" ht="16.5" thickBot="1" x14ac:dyDescent="0.3">
      <c r="B103" s="7">
        <v>88</v>
      </c>
      <c r="C103" s="23"/>
      <c r="D103" s="9" t="s">
        <v>177</v>
      </c>
      <c r="E103" s="11">
        <v>2014</v>
      </c>
      <c r="F103" s="24"/>
      <c r="G103" s="12">
        <v>9</v>
      </c>
      <c r="H103" s="98" t="s">
        <v>81</v>
      </c>
      <c r="I103" s="12"/>
      <c r="J103" s="14"/>
      <c r="K103" s="12">
        <v>178</v>
      </c>
      <c r="L103" s="14" t="s">
        <v>178</v>
      </c>
      <c r="M103" s="12"/>
      <c r="N103" s="24"/>
    </row>
    <row r="104" spans="2:14" ht="16.5" thickBot="1" x14ac:dyDescent="0.3">
      <c r="B104" s="7">
        <v>89</v>
      </c>
      <c r="C104" s="8"/>
      <c r="D104" s="7" t="s">
        <v>177</v>
      </c>
      <c r="E104" s="8">
        <v>2014</v>
      </c>
      <c r="F104" s="9"/>
      <c r="G104" s="8">
        <v>9</v>
      </c>
      <c r="H104" s="96" t="s">
        <v>82</v>
      </c>
      <c r="I104" s="8"/>
      <c r="J104" s="7"/>
      <c r="K104" s="8">
        <v>196</v>
      </c>
      <c r="L104" s="7" t="s">
        <v>178</v>
      </c>
      <c r="M104" s="8"/>
      <c r="N104" s="10"/>
    </row>
    <row r="105" spans="2:14" ht="16.5" thickBot="1" x14ac:dyDescent="0.3">
      <c r="B105" s="7">
        <v>90</v>
      </c>
      <c r="C105" s="8"/>
      <c r="D105" s="7" t="s">
        <v>179</v>
      </c>
      <c r="E105" s="8">
        <v>2014</v>
      </c>
      <c r="F105" s="7"/>
      <c r="G105" s="8">
        <v>10</v>
      </c>
      <c r="H105" s="96" t="s">
        <v>69</v>
      </c>
      <c r="I105" s="8"/>
      <c r="J105" s="7"/>
      <c r="K105" s="8">
        <v>115</v>
      </c>
      <c r="L105" s="7" t="s">
        <v>180</v>
      </c>
      <c r="M105" s="8"/>
      <c r="N105" s="7"/>
    </row>
    <row r="106" spans="2:14" ht="16.5" thickBot="1" x14ac:dyDescent="0.3">
      <c r="B106" s="7">
        <v>91</v>
      </c>
      <c r="C106" s="8"/>
      <c r="D106" s="7" t="s">
        <v>807</v>
      </c>
      <c r="E106" s="8">
        <v>2014</v>
      </c>
      <c r="F106" s="7"/>
      <c r="G106" s="8">
        <v>10</v>
      </c>
      <c r="H106" s="96" t="s">
        <v>71</v>
      </c>
      <c r="I106" s="8"/>
      <c r="J106" s="7"/>
      <c r="K106" s="8">
        <v>182</v>
      </c>
      <c r="L106" s="7" t="s">
        <v>180</v>
      </c>
      <c r="M106" s="8"/>
      <c r="N106" s="7"/>
    </row>
    <row r="107" spans="2:14" ht="16.5" thickBot="1" x14ac:dyDescent="0.3">
      <c r="B107" s="7">
        <v>92</v>
      </c>
      <c r="C107" s="8"/>
      <c r="D107" s="7" t="s">
        <v>45</v>
      </c>
      <c r="E107" s="8">
        <v>2014</v>
      </c>
      <c r="F107" s="7"/>
      <c r="G107" s="8">
        <v>10</v>
      </c>
      <c r="H107" s="96" t="s">
        <v>26</v>
      </c>
      <c r="I107" s="8"/>
      <c r="J107" s="7"/>
      <c r="K107" s="8">
        <v>85</v>
      </c>
      <c r="L107" s="7" t="s">
        <v>181</v>
      </c>
      <c r="M107" s="8"/>
      <c r="N107" s="7"/>
    </row>
    <row r="108" spans="2:14" ht="16.5" thickBot="1" x14ac:dyDescent="0.3">
      <c r="B108" s="7">
        <v>93</v>
      </c>
      <c r="C108" s="8"/>
      <c r="D108" s="7" t="s">
        <v>44</v>
      </c>
      <c r="E108" s="8">
        <v>2014</v>
      </c>
      <c r="F108" s="7"/>
      <c r="G108" s="8">
        <v>10</v>
      </c>
      <c r="H108" s="96" t="s">
        <v>26</v>
      </c>
      <c r="I108" s="8"/>
      <c r="J108" s="7"/>
      <c r="K108" s="8">
        <v>81</v>
      </c>
      <c r="L108" s="7" t="s">
        <v>182</v>
      </c>
      <c r="M108" s="8"/>
      <c r="N108" s="7"/>
    </row>
    <row r="109" spans="2:14" ht="16.5" thickBot="1" x14ac:dyDescent="0.3">
      <c r="B109" s="7">
        <v>94</v>
      </c>
      <c r="C109" s="11"/>
      <c r="D109" s="9" t="s">
        <v>183</v>
      </c>
      <c r="E109" s="11">
        <v>2014</v>
      </c>
      <c r="F109" s="9"/>
      <c r="G109" s="11">
        <v>10</v>
      </c>
      <c r="H109" s="97" t="s">
        <v>26</v>
      </c>
      <c r="I109" s="11"/>
      <c r="J109" s="9"/>
      <c r="K109" s="11">
        <v>278</v>
      </c>
      <c r="L109" s="9" t="s">
        <v>184</v>
      </c>
      <c r="M109" s="11"/>
      <c r="N109" s="9"/>
    </row>
    <row r="110" spans="2:14" ht="16.5" thickBot="1" x14ac:dyDescent="0.3">
      <c r="B110" s="7">
        <v>95</v>
      </c>
      <c r="C110" s="11"/>
      <c r="D110" s="9" t="s">
        <v>185</v>
      </c>
      <c r="E110" s="11">
        <v>2014</v>
      </c>
      <c r="F110" s="9"/>
      <c r="G110" s="12">
        <v>10</v>
      </c>
      <c r="H110" s="98" t="s">
        <v>26</v>
      </c>
      <c r="I110" s="13"/>
      <c r="J110" s="14"/>
      <c r="K110" s="12">
        <v>140</v>
      </c>
      <c r="L110" s="14" t="s">
        <v>186</v>
      </c>
      <c r="M110" s="12"/>
      <c r="N110" s="15"/>
    </row>
    <row r="111" spans="2:14" ht="16.5" thickBot="1" x14ac:dyDescent="0.3">
      <c r="B111" s="7">
        <v>96</v>
      </c>
      <c r="C111" s="9"/>
      <c r="D111" s="9" t="s">
        <v>187</v>
      </c>
      <c r="E111" s="11">
        <v>2014</v>
      </c>
      <c r="F111" s="9"/>
      <c r="G111" s="12">
        <v>10</v>
      </c>
      <c r="H111" s="98" t="s">
        <v>26</v>
      </c>
      <c r="I111" s="12"/>
      <c r="J111" s="14"/>
      <c r="K111" s="12">
        <v>60</v>
      </c>
      <c r="L111" s="14" t="s">
        <v>188</v>
      </c>
      <c r="M111" s="16"/>
      <c r="N111" s="16"/>
    </row>
    <row r="112" spans="2:14" ht="16.5" thickBot="1" x14ac:dyDescent="0.3">
      <c r="B112" s="7">
        <v>97</v>
      </c>
      <c r="C112" s="9"/>
      <c r="D112" s="9" t="s">
        <v>189</v>
      </c>
      <c r="E112" s="9">
        <v>2014</v>
      </c>
      <c r="F112" s="9"/>
      <c r="G112" s="12">
        <v>10</v>
      </c>
      <c r="H112" s="98" t="s">
        <v>26</v>
      </c>
      <c r="I112" s="12"/>
      <c r="J112" s="14"/>
      <c r="K112" s="12">
        <v>63</v>
      </c>
      <c r="L112" s="14" t="s">
        <v>190</v>
      </c>
      <c r="M112" s="16"/>
      <c r="N112" s="16"/>
    </row>
    <row r="113" spans="2:14" ht="16.5" thickBot="1" x14ac:dyDescent="0.3">
      <c r="B113" s="7">
        <v>98</v>
      </c>
      <c r="C113" s="17"/>
      <c r="D113" s="9" t="s">
        <v>191</v>
      </c>
      <c r="E113" s="11">
        <v>2014</v>
      </c>
      <c r="F113" s="18"/>
      <c r="G113" s="19">
        <v>10</v>
      </c>
      <c r="H113" s="99" t="s">
        <v>26</v>
      </c>
      <c r="I113" s="19"/>
      <c r="J113" s="20"/>
      <c r="K113" s="19">
        <v>59</v>
      </c>
      <c r="L113" s="20" t="s">
        <v>192</v>
      </c>
      <c r="M113" s="19"/>
      <c r="N113" s="18"/>
    </row>
    <row r="114" spans="2:14" ht="16.5" thickBot="1" x14ac:dyDescent="0.3">
      <c r="B114" s="7">
        <v>99</v>
      </c>
      <c r="C114" s="17"/>
      <c r="D114" s="9" t="s">
        <v>193</v>
      </c>
      <c r="E114" s="11">
        <v>2014</v>
      </c>
      <c r="F114" s="18"/>
      <c r="G114" s="19">
        <v>10</v>
      </c>
      <c r="H114" s="99" t="s">
        <v>26</v>
      </c>
      <c r="I114" s="19"/>
      <c r="J114" s="20"/>
      <c r="K114" s="19">
        <v>51</v>
      </c>
      <c r="L114" s="20" t="s">
        <v>194</v>
      </c>
      <c r="M114" s="19"/>
      <c r="N114" s="18"/>
    </row>
    <row r="115" spans="2:14" ht="16.5" thickBot="1" x14ac:dyDescent="0.3">
      <c r="B115" s="7">
        <v>100</v>
      </c>
      <c r="C115" s="17"/>
      <c r="D115" s="9" t="s">
        <v>808</v>
      </c>
      <c r="E115" s="11">
        <v>2014</v>
      </c>
      <c r="F115" s="21"/>
      <c r="G115" s="12">
        <v>10</v>
      </c>
      <c r="H115" s="98" t="s">
        <v>26</v>
      </c>
      <c r="I115" s="12"/>
      <c r="J115" s="14"/>
      <c r="K115" s="12">
        <v>36</v>
      </c>
      <c r="L115" s="14" t="s">
        <v>195</v>
      </c>
      <c r="M115" s="12"/>
      <c r="N115" s="21"/>
    </row>
    <row r="116" spans="2:14" ht="16.5" thickBot="1" x14ac:dyDescent="0.3">
      <c r="B116" s="7">
        <v>101</v>
      </c>
      <c r="C116" s="17"/>
      <c r="D116" s="9" t="s">
        <v>196</v>
      </c>
      <c r="E116" s="11">
        <v>2014</v>
      </c>
      <c r="F116" s="18"/>
      <c r="G116" s="12">
        <v>10</v>
      </c>
      <c r="H116" s="98" t="s">
        <v>26</v>
      </c>
      <c r="I116" s="12"/>
      <c r="J116" s="14"/>
      <c r="K116" s="12">
        <v>66</v>
      </c>
      <c r="L116" s="14" t="s">
        <v>197</v>
      </c>
      <c r="M116" s="12"/>
      <c r="N116" s="21"/>
    </row>
    <row r="117" spans="2:14" ht="16.5" thickBot="1" x14ac:dyDescent="0.3">
      <c r="B117" s="7">
        <v>102</v>
      </c>
      <c r="C117" s="22"/>
      <c r="D117" s="9" t="s">
        <v>198</v>
      </c>
      <c r="E117" s="11">
        <v>2014</v>
      </c>
      <c r="F117" s="21"/>
      <c r="G117" s="12">
        <v>10</v>
      </c>
      <c r="H117" s="98" t="s">
        <v>69</v>
      </c>
      <c r="I117" s="12"/>
      <c r="J117" s="14"/>
      <c r="K117" s="12">
        <v>180</v>
      </c>
      <c r="L117" s="14" t="s">
        <v>199</v>
      </c>
      <c r="M117" s="12"/>
      <c r="N117" s="21"/>
    </row>
    <row r="118" spans="2:14" ht="16.5" thickBot="1" x14ac:dyDescent="0.3">
      <c r="B118" s="7">
        <v>103</v>
      </c>
      <c r="C118" s="22"/>
      <c r="D118" s="9" t="s">
        <v>809</v>
      </c>
      <c r="E118" s="11">
        <v>2014</v>
      </c>
      <c r="F118" s="21"/>
      <c r="G118" s="12">
        <v>10</v>
      </c>
      <c r="H118" s="98" t="s">
        <v>71</v>
      </c>
      <c r="I118" s="12"/>
      <c r="J118" s="14"/>
      <c r="K118" s="12">
        <v>180</v>
      </c>
      <c r="L118" s="14" t="s">
        <v>199</v>
      </c>
      <c r="M118" s="12"/>
      <c r="N118" s="21"/>
    </row>
    <row r="119" spans="2:14" ht="32.25" thickBot="1" x14ac:dyDescent="0.3">
      <c r="B119" s="7">
        <v>104</v>
      </c>
      <c r="C119" s="23"/>
      <c r="D119" s="9" t="s">
        <v>201</v>
      </c>
      <c r="E119" s="11">
        <v>2014</v>
      </c>
      <c r="F119" s="24"/>
      <c r="G119" s="12">
        <v>11</v>
      </c>
      <c r="H119" s="98" t="s">
        <v>26</v>
      </c>
      <c r="I119" s="12"/>
      <c r="J119" s="14"/>
      <c r="K119" s="12">
        <v>266</v>
      </c>
      <c r="L119" s="14" t="s">
        <v>202</v>
      </c>
      <c r="M119" s="12"/>
      <c r="N119" s="24"/>
    </row>
    <row r="120" spans="2:14" ht="32.25" thickBot="1" x14ac:dyDescent="0.3">
      <c r="B120" s="7">
        <v>105</v>
      </c>
      <c r="C120" s="25"/>
      <c r="D120" s="9" t="s">
        <v>203</v>
      </c>
      <c r="E120" s="11">
        <v>2014</v>
      </c>
      <c r="F120" s="15"/>
      <c r="G120" s="12">
        <v>11</v>
      </c>
      <c r="H120" s="98" t="s">
        <v>26</v>
      </c>
      <c r="I120" s="12"/>
      <c r="J120" s="14"/>
      <c r="K120" s="12">
        <v>49</v>
      </c>
      <c r="L120" s="14" t="s">
        <v>204</v>
      </c>
      <c r="M120" s="12"/>
      <c r="N120" s="15"/>
    </row>
    <row r="121" spans="2:14" ht="16.5" thickBot="1" x14ac:dyDescent="0.3">
      <c r="B121" s="7">
        <v>106</v>
      </c>
      <c r="C121" s="25"/>
      <c r="D121" s="9" t="s">
        <v>205</v>
      </c>
      <c r="E121" s="11">
        <v>2014</v>
      </c>
      <c r="F121" s="15"/>
      <c r="G121" s="12">
        <v>11</v>
      </c>
      <c r="H121" s="98" t="s">
        <v>69</v>
      </c>
      <c r="I121" s="12"/>
      <c r="J121" s="14"/>
      <c r="K121" s="12">
        <v>272</v>
      </c>
      <c r="L121" s="14" t="s">
        <v>206</v>
      </c>
      <c r="M121" s="12"/>
      <c r="N121" s="15"/>
    </row>
    <row r="122" spans="2:14" ht="16.5" thickBot="1" x14ac:dyDescent="0.3">
      <c r="B122" s="7">
        <v>107</v>
      </c>
      <c r="C122" s="23"/>
      <c r="D122" s="9" t="s">
        <v>207</v>
      </c>
      <c r="E122" s="11">
        <v>2014</v>
      </c>
      <c r="F122" s="24"/>
      <c r="G122" s="12">
        <v>11</v>
      </c>
      <c r="H122" s="98" t="s">
        <v>71</v>
      </c>
      <c r="I122" s="12"/>
      <c r="J122" s="14"/>
      <c r="K122" s="12">
        <v>294</v>
      </c>
      <c r="L122" s="14" t="s">
        <v>206</v>
      </c>
      <c r="M122" s="12"/>
      <c r="N122" s="24"/>
    </row>
    <row r="123" spans="2:14" ht="16.5" thickBot="1" x14ac:dyDescent="0.3">
      <c r="B123" s="7">
        <v>108</v>
      </c>
      <c r="C123" s="8"/>
      <c r="D123" s="7" t="s">
        <v>208</v>
      </c>
      <c r="E123" s="8">
        <v>2014</v>
      </c>
      <c r="F123" s="9"/>
      <c r="G123" s="8">
        <v>11</v>
      </c>
      <c r="H123" s="96" t="s">
        <v>26</v>
      </c>
      <c r="I123" s="8"/>
      <c r="J123" s="7"/>
      <c r="K123" s="8">
        <v>394</v>
      </c>
      <c r="L123" s="7" t="s">
        <v>209</v>
      </c>
      <c r="M123" s="8"/>
      <c r="N123" s="10"/>
    </row>
    <row r="124" spans="2:14" ht="16.5" thickBot="1" x14ac:dyDescent="0.3">
      <c r="B124" s="7">
        <v>109</v>
      </c>
      <c r="C124" s="8"/>
      <c r="D124" s="7" t="s">
        <v>210</v>
      </c>
      <c r="E124" s="8">
        <v>2014</v>
      </c>
      <c r="F124" s="7"/>
      <c r="G124" s="8">
        <v>11</v>
      </c>
      <c r="H124" s="96" t="s">
        <v>26</v>
      </c>
      <c r="I124" s="8"/>
      <c r="J124" s="7"/>
      <c r="K124" s="8">
        <v>80</v>
      </c>
      <c r="L124" s="7" t="s">
        <v>211</v>
      </c>
      <c r="M124" s="8"/>
      <c r="N124" s="7"/>
    </row>
    <row r="125" spans="2:14" ht="16.5" thickBot="1" x14ac:dyDescent="0.3">
      <c r="B125" s="7">
        <v>110</v>
      </c>
      <c r="C125" s="8"/>
      <c r="D125" s="7" t="s">
        <v>144</v>
      </c>
      <c r="E125" s="8">
        <v>2014</v>
      </c>
      <c r="F125" s="7"/>
      <c r="G125" s="8">
        <v>11</v>
      </c>
      <c r="H125" s="96" t="s">
        <v>26</v>
      </c>
      <c r="I125" s="8"/>
      <c r="J125" s="7"/>
      <c r="K125" s="8">
        <v>55</v>
      </c>
      <c r="L125" s="7" t="s">
        <v>212</v>
      </c>
      <c r="M125" s="8"/>
      <c r="N125" s="7"/>
    </row>
    <row r="126" spans="2:14" ht="16.5" thickBot="1" x14ac:dyDescent="0.3">
      <c r="B126" s="7">
        <v>111</v>
      </c>
      <c r="C126" s="8"/>
      <c r="D126" s="7" t="s">
        <v>213</v>
      </c>
      <c r="E126" s="8">
        <v>2014</v>
      </c>
      <c r="F126" s="7"/>
      <c r="G126" s="8">
        <v>11</v>
      </c>
      <c r="H126" s="96" t="s">
        <v>26</v>
      </c>
      <c r="I126" s="8"/>
      <c r="J126" s="7"/>
      <c r="K126" s="8">
        <v>56</v>
      </c>
      <c r="L126" s="7" t="s">
        <v>214</v>
      </c>
      <c r="M126" s="8"/>
      <c r="N126" s="7"/>
    </row>
    <row r="127" spans="2:14" ht="16.5" thickBot="1" x14ac:dyDescent="0.3">
      <c r="B127" s="7">
        <v>112</v>
      </c>
      <c r="C127" s="11"/>
      <c r="D127" s="9" t="s">
        <v>215</v>
      </c>
      <c r="E127" s="11">
        <v>2014</v>
      </c>
      <c r="F127" s="9"/>
      <c r="G127" s="11">
        <v>11</v>
      </c>
      <c r="H127" s="97" t="s">
        <v>26</v>
      </c>
      <c r="I127" s="11"/>
      <c r="J127" s="9"/>
      <c r="K127" s="11">
        <v>225</v>
      </c>
      <c r="L127" s="9" t="s">
        <v>216</v>
      </c>
      <c r="M127" s="11"/>
      <c r="N127" s="9"/>
    </row>
    <row r="128" spans="2:14" ht="16.5" thickBot="1" x14ac:dyDescent="0.3">
      <c r="B128" s="7">
        <v>113</v>
      </c>
      <c r="C128" s="11"/>
      <c r="D128" s="9" t="s">
        <v>217</v>
      </c>
      <c r="E128" s="11">
        <v>2014</v>
      </c>
      <c r="F128" s="9"/>
      <c r="G128" s="12">
        <v>12</v>
      </c>
      <c r="H128" s="98" t="s">
        <v>26</v>
      </c>
      <c r="I128" s="13"/>
      <c r="J128" s="14"/>
      <c r="K128" s="12">
        <v>109</v>
      </c>
      <c r="L128" s="14" t="s">
        <v>218</v>
      </c>
      <c r="M128" s="12"/>
      <c r="N128" s="15"/>
    </row>
    <row r="129" spans="2:14" ht="16.5" thickBot="1" x14ac:dyDescent="0.3">
      <c r="B129" s="7">
        <v>114</v>
      </c>
      <c r="C129" s="9"/>
      <c r="D129" s="9" t="s">
        <v>219</v>
      </c>
      <c r="E129" s="11">
        <v>2014</v>
      </c>
      <c r="F129" s="9"/>
      <c r="G129" s="12">
        <v>12</v>
      </c>
      <c r="H129" s="98" t="s">
        <v>26</v>
      </c>
      <c r="I129" s="12"/>
      <c r="J129" s="14"/>
      <c r="K129" s="12">
        <v>282</v>
      </c>
      <c r="L129" s="14" t="s">
        <v>220</v>
      </c>
      <c r="M129" s="16"/>
      <c r="N129" s="16"/>
    </row>
    <row r="130" spans="2:14" ht="16.5" thickBot="1" x14ac:dyDescent="0.3">
      <c r="B130" s="7">
        <v>115</v>
      </c>
      <c r="C130" s="9"/>
      <c r="D130" s="9" t="s">
        <v>221</v>
      </c>
      <c r="E130" s="9">
        <v>214</v>
      </c>
      <c r="F130" s="9"/>
      <c r="G130" s="12">
        <v>12</v>
      </c>
      <c r="H130" s="98" t="s">
        <v>69</v>
      </c>
      <c r="I130" s="12"/>
      <c r="J130" s="14"/>
      <c r="K130" s="12">
        <v>327</v>
      </c>
      <c r="L130" s="14" t="s">
        <v>222</v>
      </c>
      <c r="M130" s="16"/>
      <c r="N130" s="16"/>
    </row>
    <row r="131" spans="2:14" ht="16.5" thickBot="1" x14ac:dyDescent="0.3">
      <c r="B131" s="7">
        <v>116</v>
      </c>
      <c r="C131" s="17"/>
      <c r="D131" s="9" t="s">
        <v>221</v>
      </c>
      <c r="E131" s="11">
        <v>2014</v>
      </c>
      <c r="F131" s="18"/>
      <c r="G131" s="19">
        <v>12</v>
      </c>
      <c r="H131" s="99" t="s">
        <v>71</v>
      </c>
      <c r="I131" s="19"/>
      <c r="J131" s="20"/>
      <c r="K131" s="19">
        <v>158</v>
      </c>
      <c r="L131" s="20" t="s">
        <v>222</v>
      </c>
      <c r="M131" s="19"/>
      <c r="N131" s="18"/>
    </row>
    <row r="132" spans="2:14" ht="16.5" thickBot="1" x14ac:dyDescent="0.3">
      <c r="B132" s="7">
        <v>117</v>
      </c>
      <c r="C132" s="17"/>
      <c r="D132" s="9" t="s">
        <v>223</v>
      </c>
      <c r="E132" s="11">
        <v>2014</v>
      </c>
      <c r="F132" s="21"/>
      <c r="G132" s="12">
        <v>12</v>
      </c>
      <c r="H132" s="98" t="s">
        <v>26</v>
      </c>
      <c r="I132" s="12"/>
      <c r="J132" s="14"/>
      <c r="K132" s="12">
        <v>140</v>
      </c>
      <c r="L132" s="14" t="s">
        <v>224</v>
      </c>
      <c r="M132" s="12"/>
      <c r="N132" s="21"/>
    </row>
    <row r="133" spans="2:14" ht="16.5" thickBot="1" x14ac:dyDescent="0.3">
      <c r="B133" s="7">
        <v>118</v>
      </c>
      <c r="C133" s="17"/>
      <c r="D133" s="9" t="s">
        <v>225</v>
      </c>
      <c r="E133" s="11">
        <v>2014</v>
      </c>
      <c r="F133" s="18"/>
      <c r="G133" s="12">
        <v>12</v>
      </c>
      <c r="H133" s="98" t="s">
        <v>26</v>
      </c>
      <c r="I133" s="12"/>
      <c r="J133" s="14"/>
      <c r="K133" s="12">
        <v>174</v>
      </c>
      <c r="L133" s="14" t="s">
        <v>226</v>
      </c>
      <c r="M133" s="12"/>
      <c r="N133" s="21"/>
    </row>
    <row r="134" spans="2:14" ht="16.5" thickBot="1" x14ac:dyDescent="0.3">
      <c r="B134" s="7">
        <v>119</v>
      </c>
      <c r="C134" s="22"/>
      <c r="D134" s="9" t="s">
        <v>227</v>
      </c>
      <c r="E134" s="11">
        <v>2014</v>
      </c>
      <c r="F134" s="21"/>
      <c r="G134" s="12">
        <v>12</v>
      </c>
      <c r="H134" s="98" t="s">
        <v>79</v>
      </c>
      <c r="I134" s="12"/>
      <c r="J134" s="14"/>
      <c r="K134" s="12">
        <v>162</v>
      </c>
      <c r="L134" s="14" t="s">
        <v>228</v>
      </c>
      <c r="M134" s="12"/>
      <c r="N134" s="21"/>
    </row>
    <row r="135" spans="2:14" ht="16.5" thickBot="1" x14ac:dyDescent="0.3">
      <c r="B135" s="7">
        <v>120</v>
      </c>
      <c r="C135" s="22"/>
      <c r="D135" s="9" t="s">
        <v>227</v>
      </c>
      <c r="E135" s="11">
        <v>2014</v>
      </c>
      <c r="F135" s="21"/>
      <c r="G135" s="12">
        <v>12</v>
      </c>
      <c r="H135" s="98" t="s">
        <v>81</v>
      </c>
      <c r="I135" s="12"/>
      <c r="J135" s="14"/>
      <c r="K135" s="12">
        <v>213</v>
      </c>
      <c r="L135" s="14" t="s">
        <v>228</v>
      </c>
      <c r="M135" s="12"/>
      <c r="N135" s="21"/>
    </row>
    <row r="136" spans="2:14" ht="16.5" thickBot="1" x14ac:dyDescent="0.3">
      <c r="B136" s="7">
        <v>121</v>
      </c>
      <c r="C136" s="23"/>
      <c r="D136" s="9" t="s">
        <v>227</v>
      </c>
      <c r="E136" s="11">
        <v>2014</v>
      </c>
      <c r="F136" s="24"/>
      <c r="G136" s="12">
        <v>13</v>
      </c>
      <c r="H136" s="98" t="s">
        <v>82</v>
      </c>
      <c r="I136" s="12"/>
      <c r="J136" s="14"/>
      <c r="K136" s="12">
        <v>257</v>
      </c>
      <c r="L136" s="14" t="s">
        <v>228</v>
      </c>
      <c r="M136" s="12"/>
      <c r="N136" s="24"/>
    </row>
    <row r="137" spans="2:14" ht="16.5" thickBot="1" x14ac:dyDescent="0.3">
      <c r="B137" s="7">
        <v>122</v>
      </c>
      <c r="C137" s="25"/>
      <c r="D137" s="9" t="s">
        <v>229</v>
      </c>
      <c r="E137" s="11">
        <v>2014</v>
      </c>
      <c r="F137" s="15"/>
      <c r="G137" s="12">
        <v>13</v>
      </c>
      <c r="H137" s="98" t="s">
        <v>26</v>
      </c>
      <c r="I137" s="12"/>
      <c r="J137" s="14"/>
      <c r="K137" s="12">
        <v>280</v>
      </c>
      <c r="L137" s="14" t="s">
        <v>230</v>
      </c>
      <c r="M137" s="12"/>
      <c r="N137" s="15"/>
    </row>
    <row r="138" spans="2:14" ht="16.5" thickBot="1" x14ac:dyDescent="0.3">
      <c r="B138" s="7">
        <v>123</v>
      </c>
      <c r="C138" s="25"/>
      <c r="D138" s="9" t="s">
        <v>231</v>
      </c>
      <c r="E138" s="11">
        <v>2014</v>
      </c>
      <c r="F138" s="15"/>
      <c r="G138" s="12">
        <v>13</v>
      </c>
      <c r="H138" s="98" t="s">
        <v>26</v>
      </c>
      <c r="I138" s="12"/>
      <c r="J138" s="14"/>
      <c r="K138" s="12">
        <v>290</v>
      </c>
      <c r="L138" s="14" t="s">
        <v>232</v>
      </c>
      <c r="M138" s="12"/>
      <c r="N138" s="15"/>
    </row>
    <row r="139" spans="2:14" ht="16.5" thickBot="1" x14ac:dyDescent="0.3">
      <c r="B139" s="7">
        <v>124</v>
      </c>
      <c r="C139" s="23"/>
      <c r="D139" s="9" t="s">
        <v>233</v>
      </c>
      <c r="E139" s="11">
        <v>2014</v>
      </c>
      <c r="F139" s="24"/>
      <c r="G139" s="12">
        <v>13</v>
      </c>
      <c r="H139" s="100" t="s">
        <v>79</v>
      </c>
      <c r="I139" s="12"/>
      <c r="J139" s="14"/>
      <c r="K139" s="12">
        <v>176</v>
      </c>
      <c r="L139" s="14" t="s">
        <v>234</v>
      </c>
      <c r="M139" s="12"/>
      <c r="N139" s="24"/>
    </row>
    <row r="140" spans="2:14" ht="16.5" thickBot="1" x14ac:dyDescent="0.3">
      <c r="B140" s="7">
        <v>125</v>
      </c>
      <c r="C140" s="8"/>
      <c r="D140" s="7" t="s">
        <v>233</v>
      </c>
      <c r="E140" s="8">
        <v>2014</v>
      </c>
      <c r="F140" s="9"/>
      <c r="G140" s="8">
        <v>13</v>
      </c>
      <c r="H140" s="101" t="s">
        <v>81</v>
      </c>
      <c r="I140" s="8"/>
      <c r="J140" s="7"/>
      <c r="K140" s="8">
        <v>168</v>
      </c>
      <c r="L140" s="7" t="s">
        <v>234</v>
      </c>
      <c r="M140" s="8"/>
      <c r="N140" s="10"/>
    </row>
    <row r="141" spans="2:14" ht="16.5" thickBot="1" x14ac:dyDescent="0.3">
      <c r="B141" s="7">
        <v>126</v>
      </c>
      <c r="C141" s="8"/>
      <c r="D141" s="7" t="s">
        <v>233</v>
      </c>
      <c r="E141" s="8">
        <v>2014</v>
      </c>
      <c r="F141" s="7"/>
      <c r="G141" s="8">
        <v>13</v>
      </c>
      <c r="H141" s="101" t="s">
        <v>82</v>
      </c>
      <c r="I141" s="8"/>
      <c r="J141" s="7"/>
      <c r="K141" s="8">
        <v>163</v>
      </c>
      <c r="L141" s="7" t="s">
        <v>234</v>
      </c>
      <c r="M141" s="8"/>
      <c r="N141" s="7"/>
    </row>
    <row r="142" spans="2:14" ht="16.5" thickBot="1" x14ac:dyDescent="0.3">
      <c r="B142" s="7">
        <v>127</v>
      </c>
      <c r="C142" s="8"/>
      <c r="D142" s="7" t="s">
        <v>235</v>
      </c>
      <c r="E142" s="8">
        <v>2014</v>
      </c>
      <c r="F142" s="7"/>
      <c r="G142" s="8">
        <v>14</v>
      </c>
      <c r="H142" s="96" t="s">
        <v>26</v>
      </c>
      <c r="I142" s="8"/>
      <c r="J142" s="7"/>
      <c r="K142" s="8">
        <v>277</v>
      </c>
      <c r="L142" s="7" t="s">
        <v>236</v>
      </c>
      <c r="M142" s="8"/>
      <c r="N142" s="7"/>
    </row>
    <row r="143" spans="2:14" ht="16.5" thickBot="1" x14ac:dyDescent="0.3">
      <c r="B143" s="7">
        <v>128</v>
      </c>
      <c r="C143" s="8"/>
      <c r="D143" s="7" t="s">
        <v>237</v>
      </c>
      <c r="E143" s="8">
        <v>2014</v>
      </c>
      <c r="F143" s="7"/>
      <c r="G143" s="8">
        <v>14</v>
      </c>
      <c r="H143" s="96" t="s">
        <v>26</v>
      </c>
      <c r="I143" s="8"/>
      <c r="J143" s="7"/>
      <c r="K143" s="8">
        <v>348</v>
      </c>
      <c r="L143" s="7" t="s">
        <v>238</v>
      </c>
      <c r="M143" s="8"/>
      <c r="N143" s="7"/>
    </row>
    <row r="144" spans="2:14" ht="16.5" thickBot="1" x14ac:dyDescent="0.3">
      <c r="B144" s="7">
        <v>129</v>
      </c>
      <c r="C144" s="11"/>
      <c r="D144" s="9" t="s">
        <v>239</v>
      </c>
      <c r="E144" s="11">
        <v>2014</v>
      </c>
      <c r="F144" s="9"/>
      <c r="G144" s="11">
        <v>14</v>
      </c>
      <c r="H144" s="97" t="s">
        <v>26</v>
      </c>
      <c r="I144" s="11"/>
      <c r="J144" s="9"/>
      <c r="K144" s="11">
        <v>205</v>
      </c>
      <c r="L144" s="9" t="s">
        <v>240</v>
      </c>
      <c r="M144" s="11"/>
      <c r="N144" s="9"/>
    </row>
    <row r="145" spans="2:14" ht="16.5" thickBot="1" x14ac:dyDescent="0.3">
      <c r="B145" s="7">
        <v>130</v>
      </c>
      <c r="C145" s="11"/>
      <c r="D145" s="9" t="s">
        <v>241</v>
      </c>
      <c r="E145" s="11">
        <v>2014</v>
      </c>
      <c r="F145" s="9"/>
      <c r="G145" s="12">
        <v>14</v>
      </c>
      <c r="H145" s="98" t="s">
        <v>26</v>
      </c>
      <c r="I145" s="13"/>
      <c r="J145" s="14"/>
      <c r="K145" s="12">
        <v>195</v>
      </c>
      <c r="L145" s="14" t="s">
        <v>242</v>
      </c>
      <c r="M145" s="12"/>
      <c r="N145" s="15"/>
    </row>
    <row r="146" spans="2:14" ht="16.5" thickBot="1" x14ac:dyDescent="0.3">
      <c r="B146" s="7">
        <v>131</v>
      </c>
      <c r="C146" s="9"/>
      <c r="D146" s="9" t="s">
        <v>243</v>
      </c>
      <c r="E146" s="11">
        <v>2014</v>
      </c>
      <c r="F146" s="9"/>
      <c r="G146" s="12">
        <v>14</v>
      </c>
      <c r="H146" s="98" t="s">
        <v>26</v>
      </c>
      <c r="I146" s="12"/>
      <c r="J146" s="14"/>
      <c r="K146" s="12">
        <v>215</v>
      </c>
      <c r="L146" s="14" t="s">
        <v>244</v>
      </c>
      <c r="M146" s="16"/>
      <c r="N146" s="16"/>
    </row>
    <row r="147" spans="2:14" ht="16.5" thickBot="1" x14ac:dyDescent="0.3">
      <c r="B147" s="7">
        <v>132</v>
      </c>
      <c r="C147" s="9"/>
      <c r="D147" s="9" t="s">
        <v>245</v>
      </c>
      <c r="E147" s="9">
        <v>2014</v>
      </c>
      <c r="F147" s="9"/>
      <c r="G147" s="12">
        <v>15</v>
      </c>
      <c r="H147" s="98" t="s">
        <v>26</v>
      </c>
      <c r="I147" s="12"/>
      <c r="J147" s="14"/>
      <c r="K147" s="12">
        <v>232</v>
      </c>
      <c r="L147" s="14" t="s">
        <v>246</v>
      </c>
      <c r="M147" s="16"/>
      <c r="N147" s="16"/>
    </row>
    <row r="148" spans="2:14" ht="32.25" thickBot="1" x14ac:dyDescent="0.3">
      <c r="B148" s="7">
        <v>133</v>
      </c>
      <c r="C148" s="17"/>
      <c r="D148" s="9" t="s">
        <v>247</v>
      </c>
      <c r="E148" s="11">
        <v>2014</v>
      </c>
      <c r="F148" s="18"/>
      <c r="G148" s="19">
        <v>15</v>
      </c>
      <c r="H148" s="99" t="s">
        <v>26</v>
      </c>
      <c r="I148" s="19"/>
      <c r="J148" s="20"/>
      <c r="K148" s="19">
        <v>215</v>
      </c>
      <c r="L148" s="20" t="s">
        <v>248</v>
      </c>
      <c r="M148" s="19"/>
      <c r="N148" s="18"/>
    </row>
    <row r="149" spans="2:14" ht="16.5" thickBot="1" x14ac:dyDescent="0.3">
      <c r="B149" s="7">
        <v>134</v>
      </c>
      <c r="C149" s="17"/>
      <c r="D149" s="9" t="s">
        <v>249</v>
      </c>
      <c r="E149" s="11">
        <v>2014</v>
      </c>
      <c r="F149" s="18"/>
      <c r="G149" s="19">
        <v>15</v>
      </c>
      <c r="H149" s="99" t="s">
        <v>26</v>
      </c>
      <c r="I149" s="19"/>
      <c r="J149" s="20"/>
      <c r="K149" s="19">
        <v>212</v>
      </c>
      <c r="L149" s="20" t="s">
        <v>250</v>
      </c>
      <c r="M149" s="19"/>
      <c r="N149" s="18"/>
    </row>
    <row r="150" spans="2:14" ht="16.5" thickBot="1" x14ac:dyDescent="0.3">
      <c r="B150" s="7">
        <v>135</v>
      </c>
      <c r="C150" s="17"/>
      <c r="D150" s="9" t="s">
        <v>251</v>
      </c>
      <c r="E150" s="11">
        <v>2014</v>
      </c>
      <c r="F150" s="21"/>
      <c r="G150" s="12">
        <v>15</v>
      </c>
      <c r="H150" s="100" t="s">
        <v>69</v>
      </c>
      <c r="I150" s="12"/>
      <c r="J150" s="14"/>
      <c r="K150" s="12">
        <v>66</v>
      </c>
      <c r="L150" s="14" t="s">
        <v>252</v>
      </c>
      <c r="M150" s="12"/>
      <c r="N150" s="21"/>
    </row>
    <row r="151" spans="2:14" ht="16.5" thickBot="1" x14ac:dyDescent="0.3">
      <c r="B151" s="7">
        <v>136</v>
      </c>
      <c r="C151" s="17"/>
      <c r="D151" s="9" t="s">
        <v>810</v>
      </c>
      <c r="E151" s="11">
        <v>2014</v>
      </c>
      <c r="F151" s="18"/>
      <c r="G151" s="12">
        <v>15</v>
      </c>
      <c r="H151" s="100" t="s">
        <v>71</v>
      </c>
      <c r="I151" s="12"/>
      <c r="J151" s="14"/>
      <c r="K151" s="12">
        <v>138</v>
      </c>
      <c r="L151" s="14" t="s">
        <v>252</v>
      </c>
      <c r="M151" s="12"/>
      <c r="N151" s="21"/>
    </row>
    <row r="152" spans="2:14" ht="16.5" thickBot="1" x14ac:dyDescent="0.3">
      <c r="B152" s="7">
        <v>137</v>
      </c>
      <c r="C152" s="22"/>
      <c r="D152" s="9" t="s">
        <v>253</v>
      </c>
      <c r="E152" s="11">
        <v>2014</v>
      </c>
      <c r="F152" s="21"/>
      <c r="G152" s="12">
        <v>15</v>
      </c>
      <c r="H152" s="98" t="s">
        <v>26</v>
      </c>
      <c r="I152" s="12"/>
      <c r="J152" s="14"/>
      <c r="K152" s="12">
        <v>278</v>
      </c>
      <c r="L152" s="14" t="s">
        <v>254</v>
      </c>
      <c r="M152" s="12"/>
      <c r="N152" s="21"/>
    </row>
    <row r="153" spans="2:14" ht="16.5" thickBot="1" x14ac:dyDescent="0.3">
      <c r="B153" s="7">
        <v>138</v>
      </c>
      <c r="C153" s="22"/>
      <c r="D153" s="9" t="s">
        <v>255</v>
      </c>
      <c r="E153" s="11">
        <v>2014</v>
      </c>
      <c r="F153" s="21"/>
      <c r="G153" s="12">
        <v>16</v>
      </c>
      <c r="H153" s="98" t="s">
        <v>26</v>
      </c>
      <c r="I153" s="12"/>
      <c r="J153" s="14"/>
      <c r="K153" s="12">
        <v>160</v>
      </c>
      <c r="L153" s="14" t="s">
        <v>256</v>
      </c>
      <c r="M153" s="12"/>
      <c r="N153" s="21"/>
    </row>
    <row r="154" spans="2:14" ht="16.5" thickBot="1" x14ac:dyDescent="0.3">
      <c r="B154" s="7">
        <v>139</v>
      </c>
      <c r="C154" s="23"/>
      <c r="D154" s="9" t="s">
        <v>257</v>
      </c>
      <c r="E154" s="11">
        <v>2014</v>
      </c>
      <c r="F154" s="24"/>
      <c r="G154" s="12">
        <v>16</v>
      </c>
      <c r="H154" s="98" t="s">
        <v>26</v>
      </c>
      <c r="I154" s="12"/>
      <c r="J154" s="14"/>
      <c r="K154" s="12">
        <v>93</v>
      </c>
      <c r="L154" s="14" t="s">
        <v>258</v>
      </c>
      <c r="M154" s="12"/>
      <c r="N154" s="24"/>
    </row>
    <row r="155" spans="2:14" ht="32.25" thickBot="1" x14ac:dyDescent="0.3">
      <c r="B155" s="7">
        <v>140</v>
      </c>
      <c r="C155" s="25"/>
      <c r="D155" s="9" t="s">
        <v>203</v>
      </c>
      <c r="E155" s="11">
        <v>2014</v>
      </c>
      <c r="F155" s="15"/>
      <c r="G155" s="12">
        <v>16</v>
      </c>
      <c r="H155" s="98" t="s">
        <v>26</v>
      </c>
      <c r="I155" s="12"/>
      <c r="J155" s="14"/>
      <c r="K155" s="12">
        <v>155</v>
      </c>
      <c r="L155" s="14" t="s">
        <v>259</v>
      </c>
      <c r="M155" s="12"/>
      <c r="N155" s="15"/>
    </row>
    <row r="156" spans="2:14" ht="16.5" thickBot="1" x14ac:dyDescent="0.3">
      <c r="B156" s="7">
        <v>141</v>
      </c>
      <c r="C156" s="25"/>
      <c r="D156" s="9" t="s">
        <v>260</v>
      </c>
      <c r="E156" s="11">
        <v>2014</v>
      </c>
      <c r="F156" s="15"/>
      <c r="G156" s="12">
        <v>16</v>
      </c>
      <c r="H156" s="98" t="s">
        <v>26</v>
      </c>
      <c r="I156" s="12"/>
      <c r="J156" s="14"/>
      <c r="K156" s="12">
        <v>144</v>
      </c>
      <c r="L156" s="14" t="s">
        <v>261</v>
      </c>
      <c r="M156" s="12"/>
      <c r="N156" s="15"/>
    </row>
    <row r="157" spans="2:14" ht="16.5" thickBot="1" x14ac:dyDescent="0.3">
      <c r="B157" s="7">
        <v>142</v>
      </c>
      <c r="C157" s="23"/>
      <c r="D157" s="9" t="s">
        <v>262</v>
      </c>
      <c r="E157" s="11">
        <v>2014</v>
      </c>
      <c r="F157" s="24"/>
      <c r="G157" s="12">
        <v>16</v>
      </c>
      <c r="H157" s="98" t="s">
        <v>26</v>
      </c>
      <c r="I157" s="12"/>
      <c r="J157" s="14"/>
      <c r="K157" s="12">
        <v>83</v>
      </c>
      <c r="L157" s="14" t="s">
        <v>263</v>
      </c>
      <c r="M157" s="12"/>
      <c r="N157" s="24"/>
    </row>
    <row r="158" spans="2:14" ht="16.5" thickBot="1" x14ac:dyDescent="0.3">
      <c r="B158" s="7">
        <v>143</v>
      </c>
      <c r="C158" s="25"/>
      <c r="D158" s="9" t="s">
        <v>264</v>
      </c>
      <c r="E158" s="11">
        <v>2014</v>
      </c>
      <c r="F158" s="15"/>
      <c r="G158" s="12">
        <v>16</v>
      </c>
      <c r="H158" s="98" t="s">
        <v>26</v>
      </c>
      <c r="I158" s="12"/>
      <c r="J158" s="14"/>
      <c r="K158" s="12">
        <v>73</v>
      </c>
      <c r="L158" s="14" t="s">
        <v>265</v>
      </c>
      <c r="M158" s="12"/>
      <c r="N158" s="15"/>
    </row>
    <row r="159" spans="2:14" ht="16.5" thickBot="1" x14ac:dyDescent="0.3">
      <c r="B159" s="7">
        <v>144</v>
      </c>
      <c r="C159" s="23"/>
      <c r="D159" s="9" t="s">
        <v>266</v>
      </c>
      <c r="E159" s="11">
        <v>2014</v>
      </c>
      <c r="F159" s="24"/>
      <c r="G159" s="12">
        <v>16</v>
      </c>
      <c r="H159" s="98" t="s">
        <v>26</v>
      </c>
      <c r="I159" s="12"/>
      <c r="J159" s="14"/>
      <c r="K159" s="12">
        <v>60</v>
      </c>
      <c r="L159" s="14" t="s">
        <v>267</v>
      </c>
      <c r="M159" s="12"/>
      <c r="N159" s="24"/>
    </row>
    <row r="160" spans="2:14" ht="16.5" thickBot="1" x14ac:dyDescent="0.3">
      <c r="B160" s="7">
        <v>145</v>
      </c>
      <c r="C160" s="25"/>
      <c r="D160" s="9" t="s">
        <v>268</v>
      </c>
      <c r="E160" s="11">
        <v>2014</v>
      </c>
      <c r="F160" s="15"/>
      <c r="G160" s="12">
        <v>16</v>
      </c>
      <c r="H160" s="98" t="s">
        <v>79</v>
      </c>
      <c r="I160" s="12"/>
      <c r="J160" s="14"/>
      <c r="K160" s="12">
        <v>100</v>
      </c>
      <c r="L160" s="14" t="s">
        <v>269</v>
      </c>
      <c r="M160" s="12"/>
      <c r="N160" s="15"/>
    </row>
    <row r="161" spans="2:14" ht="16.5" thickBot="1" x14ac:dyDescent="0.3">
      <c r="B161" s="7">
        <v>146</v>
      </c>
      <c r="C161" s="23"/>
      <c r="D161" s="9" t="s">
        <v>268</v>
      </c>
      <c r="E161" s="11">
        <v>2014</v>
      </c>
      <c r="F161" s="24"/>
      <c r="G161" s="12">
        <v>17</v>
      </c>
      <c r="H161" s="98" t="s">
        <v>81</v>
      </c>
      <c r="I161" s="12"/>
      <c r="J161" s="14"/>
      <c r="K161" s="12">
        <v>237</v>
      </c>
      <c r="L161" s="14" t="s">
        <v>269</v>
      </c>
      <c r="M161" s="12"/>
      <c r="N161" s="24"/>
    </row>
    <row r="162" spans="2:14" ht="16.5" thickBot="1" x14ac:dyDescent="0.3">
      <c r="B162" s="7">
        <v>147</v>
      </c>
      <c r="C162" s="25"/>
      <c r="D162" s="9" t="s">
        <v>268</v>
      </c>
      <c r="E162" s="11">
        <v>2014</v>
      </c>
      <c r="F162" s="15"/>
      <c r="G162" s="12">
        <v>17</v>
      </c>
      <c r="H162" s="98" t="s">
        <v>82</v>
      </c>
      <c r="I162" s="12"/>
      <c r="J162" s="14"/>
      <c r="K162" s="12">
        <v>333</v>
      </c>
      <c r="L162" s="14" t="s">
        <v>269</v>
      </c>
      <c r="M162" s="12"/>
      <c r="N162" s="15"/>
    </row>
    <row r="163" spans="2:14" ht="16.5" thickBot="1" x14ac:dyDescent="0.3">
      <c r="B163" s="7">
        <v>148</v>
      </c>
      <c r="C163" s="25"/>
      <c r="D163" s="9" t="s">
        <v>811</v>
      </c>
      <c r="E163" s="11">
        <v>2014</v>
      </c>
      <c r="F163" s="15"/>
      <c r="G163" s="12">
        <v>17</v>
      </c>
      <c r="H163" s="98" t="s">
        <v>79</v>
      </c>
      <c r="I163" s="12"/>
      <c r="J163" s="14"/>
      <c r="K163" s="12">
        <v>199</v>
      </c>
      <c r="L163" s="14" t="s">
        <v>271</v>
      </c>
      <c r="M163" s="12"/>
      <c r="N163" s="15"/>
    </row>
    <row r="164" spans="2:14" ht="16.5" thickBot="1" x14ac:dyDescent="0.3">
      <c r="B164" s="7">
        <v>149</v>
      </c>
      <c r="C164" s="25"/>
      <c r="D164" s="9" t="s">
        <v>811</v>
      </c>
      <c r="E164" s="11">
        <v>2014</v>
      </c>
      <c r="F164" s="15"/>
      <c r="G164" s="12">
        <v>17</v>
      </c>
      <c r="H164" s="98" t="s">
        <v>81</v>
      </c>
      <c r="I164" s="12"/>
      <c r="J164" s="14"/>
      <c r="K164" s="12">
        <v>201</v>
      </c>
      <c r="L164" s="14" t="s">
        <v>271</v>
      </c>
      <c r="M164" s="12"/>
      <c r="N164" s="15"/>
    </row>
    <row r="165" spans="2:14" ht="16.5" thickBot="1" x14ac:dyDescent="0.3">
      <c r="B165" s="7">
        <v>150</v>
      </c>
      <c r="C165" s="25"/>
      <c r="D165" s="9" t="s">
        <v>811</v>
      </c>
      <c r="E165" s="11">
        <v>2014</v>
      </c>
      <c r="F165" s="15"/>
      <c r="G165" s="12">
        <v>17</v>
      </c>
      <c r="H165" s="98" t="s">
        <v>82</v>
      </c>
      <c r="I165" s="12"/>
      <c r="J165" s="14"/>
      <c r="K165" s="12">
        <v>204</v>
      </c>
      <c r="L165" s="14" t="s">
        <v>271</v>
      </c>
      <c r="M165" s="12"/>
      <c r="N165" s="15"/>
    </row>
    <row r="166" spans="2:14" ht="16.5" thickBot="1" x14ac:dyDescent="0.3">
      <c r="B166" s="7">
        <v>151</v>
      </c>
      <c r="C166" s="23"/>
      <c r="D166" s="9" t="s">
        <v>270</v>
      </c>
      <c r="E166" s="11">
        <v>2014</v>
      </c>
      <c r="F166" s="24"/>
      <c r="G166" s="12">
        <v>17</v>
      </c>
      <c r="H166" s="98" t="s">
        <v>69</v>
      </c>
      <c r="I166" s="12"/>
      <c r="J166" s="14"/>
      <c r="K166" s="12">
        <v>156</v>
      </c>
      <c r="L166" s="14" t="s">
        <v>271</v>
      </c>
      <c r="M166" s="12"/>
      <c r="N166" s="24"/>
    </row>
    <row r="167" spans="2:14" ht="16.5" thickBot="1" x14ac:dyDescent="0.3">
      <c r="B167" s="7">
        <v>152</v>
      </c>
      <c r="C167" s="25"/>
      <c r="D167" s="9" t="s">
        <v>270</v>
      </c>
      <c r="E167" s="11">
        <v>2014</v>
      </c>
      <c r="F167" s="15"/>
      <c r="G167" s="12">
        <v>17</v>
      </c>
      <c r="H167" s="98" t="s">
        <v>71</v>
      </c>
      <c r="I167" s="12"/>
      <c r="J167" s="14"/>
      <c r="K167" s="12">
        <v>121</v>
      </c>
      <c r="L167" s="14" t="s">
        <v>271</v>
      </c>
      <c r="M167" s="12"/>
      <c r="N167" s="15"/>
    </row>
    <row r="168" spans="2:14" ht="16.5" thickBot="1" x14ac:dyDescent="0.3">
      <c r="B168" s="7">
        <v>153</v>
      </c>
      <c r="C168" s="23"/>
      <c r="D168" s="9" t="s">
        <v>189</v>
      </c>
      <c r="E168" s="11">
        <v>2014</v>
      </c>
      <c r="F168" s="24"/>
      <c r="G168" s="12">
        <v>17</v>
      </c>
      <c r="H168" s="98" t="s">
        <v>26</v>
      </c>
      <c r="I168" s="12"/>
      <c r="J168" s="14"/>
      <c r="K168" s="12">
        <v>73</v>
      </c>
      <c r="L168" s="14" t="s">
        <v>272</v>
      </c>
      <c r="M168" s="12"/>
      <c r="N168" s="24"/>
    </row>
    <row r="169" spans="2:14" ht="16.5" thickBot="1" x14ac:dyDescent="0.3">
      <c r="B169" s="7">
        <v>154</v>
      </c>
      <c r="C169" s="25"/>
      <c r="D169" s="9" t="s">
        <v>273</v>
      </c>
      <c r="E169" s="11">
        <v>2014</v>
      </c>
      <c r="F169" s="15"/>
      <c r="G169" s="12">
        <v>17</v>
      </c>
      <c r="H169" s="98" t="s">
        <v>26</v>
      </c>
      <c r="I169" s="12"/>
      <c r="J169" s="14"/>
      <c r="K169" s="12">
        <v>79</v>
      </c>
      <c r="L169" s="14" t="s">
        <v>274</v>
      </c>
      <c r="M169" s="12"/>
      <c r="N169" s="15"/>
    </row>
    <row r="170" spans="2:14" ht="16.5" thickBot="1" x14ac:dyDescent="0.3">
      <c r="B170" s="7">
        <v>155</v>
      </c>
      <c r="C170" s="23"/>
      <c r="D170" s="9" t="s">
        <v>275</v>
      </c>
      <c r="E170" s="11">
        <v>2014</v>
      </c>
      <c r="F170" s="24"/>
      <c r="G170" s="12">
        <v>17</v>
      </c>
      <c r="H170" s="98" t="s">
        <v>26</v>
      </c>
      <c r="I170" s="12"/>
      <c r="J170" s="14"/>
      <c r="K170" s="12">
        <v>71</v>
      </c>
      <c r="L170" s="14" t="s">
        <v>276</v>
      </c>
      <c r="M170" s="12"/>
      <c r="N170" s="24"/>
    </row>
    <row r="171" spans="2:14" ht="16.5" thickBot="1" x14ac:dyDescent="0.3">
      <c r="B171" s="7">
        <v>156</v>
      </c>
      <c r="C171" s="25"/>
      <c r="D171" s="9" t="s">
        <v>277</v>
      </c>
      <c r="E171" s="11">
        <v>2014</v>
      </c>
      <c r="F171" s="15"/>
      <c r="G171" s="12">
        <v>18</v>
      </c>
      <c r="H171" s="98" t="s">
        <v>26</v>
      </c>
      <c r="I171" s="12"/>
      <c r="J171" s="14"/>
      <c r="K171" s="12">
        <v>68</v>
      </c>
      <c r="L171" s="14" t="s">
        <v>278</v>
      </c>
      <c r="M171" s="12"/>
      <c r="N171" s="15"/>
    </row>
    <row r="172" spans="2:14" ht="16.5" thickBot="1" x14ac:dyDescent="0.3">
      <c r="B172" s="7">
        <v>157</v>
      </c>
      <c r="C172" s="23"/>
      <c r="D172" s="9" t="s">
        <v>279</v>
      </c>
      <c r="E172" s="11">
        <v>2014</v>
      </c>
      <c r="F172" s="24"/>
      <c r="G172" s="12">
        <v>18</v>
      </c>
      <c r="H172" s="98" t="s">
        <v>26</v>
      </c>
      <c r="I172" s="12"/>
      <c r="J172" s="14"/>
      <c r="K172" s="12">
        <v>77</v>
      </c>
      <c r="L172" s="14" t="s">
        <v>280</v>
      </c>
      <c r="M172" s="12"/>
      <c r="N172" s="24"/>
    </row>
    <row r="173" spans="2:14" ht="16.5" thickBot="1" x14ac:dyDescent="0.3">
      <c r="B173" s="7">
        <v>158</v>
      </c>
      <c r="C173" s="25"/>
      <c r="D173" s="9" t="s">
        <v>281</v>
      </c>
      <c r="E173" s="11">
        <v>2014</v>
      </c>
      <c r="F173" s="15"/>
      <c r="G173" s="12">
        <v>18</v>
      </c>
      <c r="H173" s="98" t="s">
        <v>26</v>
      </c>
      <c r="I173" s="12"/>
      <c r="J173" s="14"/>
      <c r="K173" s="12">
        <v>80</v>
      </c>
      <c r="L173" s="14" t="s">
        <v>282</v>
      </c>
      <c r="M173" s="12"/>
      <c r="N173" s="15"/>
    </row>
    <row r="174" spans="2:14" ht="16.5" thickBot="1" x14ac:dyDescent="0.3">
      <c r="B174" s="7">
        <v>159</v>
      </c>
      <c r="C174" s="23"/>
      <c r="D174" s="9" t="s">
        <v>283</v>
      </c>
      <c r="E174" s="11">
        <v>2014</v>
      </c>
      <c r="F174" s="24"/>
      <c r="G174" s="12">
        <v>18</v>
      </c>
      <c r="H174" s="98" t="s">
        <v>26</v>
      </c>
      <c r="I174" s="12"/>
      <c r="J174" s="14"/>
      <c r="K174" s="12">
        <v>96</v>
      </c>
      <c r="L174" s="14" t="s">
        <v>284</v>
      </c>
      <c r="M174" s="12"/>
      <c r="N174" s="24"/>
    </row>
    <row r="175" spans="2:14" ht="16.5" thickBot="1" x14ac:dyDescent="0.3">
      <c r="B175" s="7">
        <v>160</v>
      </c>
      <c r="C175" s="25"/>
      <c r="D175" s="9" t="s">
        <v>285</v>
      </c>
      <c r="E175" s="11">
        <v>2014</v>
      </c>
      <c r="F175" s="15"/>
      <c r="G175" s="12">
        <v>18</v>
      </c>
      <c r="H175" s="98" t="s">
        <v>26</v>
      </c>
      <c r="I175" s="12"/>
      <c r="J175" s="14"/>
      <c r="K175" s="12">
        <v>99</v>
      </c>
      <c r="L175" s="14" t="s">
        <v>286</v>
      </c>
      <c r="M175" s="12"/>
      <c r="N175" s="15"/>
    </row>
    <row r="176" spans="2:14" ht="16.5" thickBot="1" x14ac:dyDescent="0.3">
      <c r="B176" s="7">
        <v>161</v>
      </c>
      <c r="C176" s="23"/>
      <c r="D176" s="9" t="s">
        <v>287</v>
      </c>
      <c r="E176" s="11">
        <v>2014</v>
      </c>
      <c r="F176" s="24"/>
      <c r="G176" s="12">
        <v>18</v>
      </c>
      <c r="H176" s="98" t="s">
        <v>26</v>
      </c>
      <c r="I176" s="12"/>
      <c r="J176" s="14"/>
      <c r="K176" s="12">
        <v>89</v>
      </c>
      <c r="L176" s="14" t="s">
        <v>288</v>
      </c>
      <c r="M176" s="12"/>
      <c r="N176" s="24"/>
    </row>
    <row r="177" spans="2:14" ht="16.5" thickBot="1" x14ac:dyDescent="0.3">
      <c r="B177" s="7">
        <v>162</v>
      </c>
      <c r="C177" s="25"/>
      <c r="D177" s="9" t="s">
        <v>289</v>
      </c>
      <c r="E177" s="11">
        <v>2014</v>
      </c>
      <c r="F177" s="15"/>
      <c r="G177" s="12">
        <v>18</v>
      </c>
      <c r="H177" s="98" t="s">
        <v>26</v>
      </c>
      <c r="I177" s="12"/>
      <c r="J177" s="14"/>
      <c r="K177" s="12">
        <v>162</v>
      </c>
      <c r="L177" s="14" t="s">
        <v>290</v>
      </c>
      <c r="M177" s="12"/>
      <c r="N177" s="15"/>
    </row>
    <row r="178" spans="2:14" ht="16.5" thickBot="1" x14ac:dyDescent="0.3">
      <c r="B178" s="7">
        <v>163</v>
      </c>
      <c r="C178" s="23"/>
      <c r="D178" s="9" t="s">
        <v>291</v>
      </c>
      <c r="E178" s="11">
        <v>2014</v>
      </c>
      <c r="F178" s="24"/>
      <c r="G178" s="12">
        <v>18</v>
      </c>
      <c r="H178" s="98" t="s">
        <v>26</v>
      </c>
      <c r="I178" s="12"/>
      <c r="J178" s="14"/>
      <c r="K178" s="12">
        <v>621</v>
      </c>
      <c r="L178" s="14" t="s">
        <v>292</v>
      </c>
      <c r="M178" s="12"/>
      <c r="N178" s="24"/>
    </row>
    <row r="179" spans="2:14" ht="32.25" thickBot="1" x14ac:dyDescent="0.3">
      <c r="B179" s="7">
        <v>164</v>
      </c>
      <c r="C179" s="25"/>
      <c r="D179" s="9" t="s">
        <v>293</v>
      </c>
      <c r="E179" s="11">
        <v>2014</v>
      </c>
      <c r="F179" s="15"/>
      <c r="G179" s="12">
        <v>18</v>
      </c>
      <c r="H179" s="98" t="s">
        <v>26</v>
      </c>
      <c r="I179" s="12"/>
      <c r="J179" s="14"/>
      <c r="K179" s="12">
        <v>70</v>
      </c>
      <c r="L179" s="14" t="s">
        <v>294</v>
      </c>
      <c r="M179" s="12"/>
      <c r="N179" s="15"/>
    </row>
    <row r="180" spans="2:14" ht="16.5" thickBot="1" x14ac:dyDescent="0.3">
      <c r="B180" s="7">
        <v>165</v>
      </c>
      <c r="C180" s="23"/>
      <c r="D180" s="9" t="s">
        <v>295</v>
      </c>
      <c r="E180" s="11">
        <v>2014</v>
      </c>
      <c r="F180" s="24"/>
      <c r="G180" s="12">
        <v>18</v>
      </c>
      <c r="H180" s="98" t="s">
        <v>69</v>
      </c>
      <c r="I180" s="12"/>
      <c r="J180" s="14"/>
      <c r="K180" s="12">
        <v>122</v>
      </c>
      <c r="L180" s="14" t="s">
        <v>296</v>
      </c>
      <c r="M180" s="12"/>
      <c r="N180" s="24"/>
    </row>
    <row r="181" spans="2:14" ht="16.5" thickBot="1" x14ac:dyDescent="0.3">
      <c r="B181" s="7">
        <v>166</v>
      </c>
      <c r="C181" s="25"/>
      <c r="D181" s="9" t="s">
        <v>812</v>
      </c>
      <c r="E181" s="11">
        <v>2014</v>
      </c>
      <c r="F181" s="15"/>
      <c r="G181" s="12">
        <v>18</v>
      </c>
      <c r="H181" s="98" t="s">
        <v>71</v>
      </c>
      <c r="I181" s="12"/>
      <c r="J181" s="14"/>
      <c r="K181" s="12">
        <v>196</v>
      </c>
      <c r="L181" s="14" t="s">
        <v>296</v>
      </c>
      <c r="M181" s="12"/>
      <c r="N181" s="15"/>
    </row>
    <row r="182" spans="2:14" ht="16.5" thickBot="1" x14ac:dyDescent="0.3">
      <c r="B182" s="7">
        <v>167</v>
      </c>
      <c r="C182" s="23"/>
      <c r="D182" s="9" t="s">
        <v>297</v>
      </c>
      <c r="E182" s="11">
        <v>2014</v>
      </c>
      <c r="F182" s="24"/>
      <c r="G182" s="12">
        <v>18</v>
      </c>
      <c r="H182" s="98" t="s">
        <v>26</v>
      </c>
      <c r="I182" s="12"/>
      <c r="J182" s="14"/>
      <c r="K182" s="12">
        <v>169</v>
      </c>
      <c r="L182" s="14" t="s">
        <v>298</v>
      </c>
      <c r="M182" s="12"/>
      <c r="N182" s="24"/>
    </row>
    <row r="183" spans="2:14" ht="16.5" thickBot="1" x14ac:dyDescent="0.3">
      <c r="B183" s="7">
        <v>168</v>
      </c>
      <c r="C183" s="25"/>
      <c r="D183" s="9" t="s">
        <v>299</v>
      </c>
      <c r="E183" s="11">
        <v>2014</v>
      </c>
      <c r="F183" s="15"/>
      <c r="G183" s="12">
        <v>19</v>
      </c>
      <c r="H183" s="98" t="s">
        <v>26</v>
      </c>
      <c r="I183" s="12"/>
      <c r="J183" s="14"/>
      <c r="K183" s="12">
        <v>236</v>
      </c>
      <c r="L183" s="14" t="s">
        <v>300</v>
      </c>
      <c r="M183" s="12"/>
      <c r="N183" s="15"/>
    </row>
    <row r="184" spans="2:14" ht="16.5" thickBot="1" x14ac:dyDescent="0.3">
      <c r="B184" s="7">
        <v>169</v>
      </c>
      <c r="C184" s="23"/>
      <c r="D184" s="9" t="s">
        <v>301</v>
      </c>
      <c r="E184" s="11">
        <v>2014</v>
      </c>
      <c r="F184" s="24"/>
      <c r="G184" s="12">
        <v>19</v>
      </c>
      <c r="H184" s="98" t="s">
        <v>26</v>
      </c>
      <c r="I184" s="12"/>
      <c r="J184" s="14"/>
      <c r="K184" s="12">
        <v>124</v>
      </c>
      <c r="L184" s="14" t="s">
        <v>302</v>
      </c>
      <c r="M184" s="12"/>
      <c r="N184" s="24"/>
    </row>
    <row r="185" spans="2:14" ht="16.5" thickBot="1" x14ac:dyDescent="0.3">
      <c r="B185" s="7">
        <v>170</v>
      </c>
      <c r="C185" s="25"/>
      <c r="D185" s="9" t="s">
        <v>303</v>
      </c>
      <c r="E185" s="11">
        <v>2014</v>
      </c>
      <c r="F185" s="15"/>
      <c r="G185" s="12">
        <v>19</v>
      </c>
      <c r="H185" s="98" t="s">
        <v>26</v>
      </c>
      <c r="I185" s="12"/>
      <c r="J185" s="14"/>
      <c r="K185" s="12">
        <v>75</v>
      </c>
      <c r="L185" s="14" t="s">
        <v>304</v>
      </c>
      <c r="M185" s="12"/>
      <c r="N185" s="15"/>
    </row>
    <row r="186" spans="2:14" ht="16.5" thickBot="1" x14ac:dyDescent="0.3">
      <c r="B186" s="7">
        <v>171</v>
      </c>
      <c r="C186" s="23"/>
      <c r="D186" s="9" t="s">
        <v>305</v>
      </c>
      <c r="E186" s="11">
        <v>2014</v>
      </c>
      <c r="F186" s="24"/>
      <c r="G186" s="12">
        <v>19</v>
      </c>
      <c r="H186" s="98" t="s">
        <v>26</v>
      </c>
      <c r="I186" s="12"/>
      <c r="J186" s="14"/>
      <c r="K186" s="12">
        <v>123</v>
      </c>
      <c r="L186" s="14" t="s">
        <v>306</v>
      </c>
      <c r="M186" s="12"/>
      <c r="N186" s="24"/>
    </row>
    <row r="187" spans="2:14" ht="16.5" thickBot="1" x14ac:dyDescent="0.3">
      <c r="B187" s="7">
        <v>172</v>
      </c>
      <c r="C187" s="25"/>
      <c r="D187" s="9" t="s">
        <v>307</v>
      </c>
      <c r="E187" s="11">
        <v>2014</v>
      </c>
      <c r="F187" s="15"/>
      <c r="G187" s="12">
        <v>19</v>
      </c>
      <c r="H187" s="98" t="s">
        <v>69</v>
      </c>
      <c r="I187" s="12"/>
      <c r="J187" s="14"/>
      <c r="K187" s="12">
        <v>200</v>
      </c>
      <c r="L187" s="14" t="s">
        <v>308</v>
      </c>
      <c r="M187" s="12"/>
      <c r="N187" s="15"/>
    </row>
    <row r="188" spans="2:14" ht="16.5" thickBot="1" x14ac:dyDescent="0.3">
      <c r="B188" s="7">
        <v>173</v>
      </c>
      <c r="C188" s="23"/>
      <c r="D188" s="9" t="s">
        <v>307</v>
      </c>
      <c r="E188" s="11">
        <v>2014</v>
      </c>
      <c r="F188" s="24"/>
      <c r="G188" s="12">
        <v>19</v>
      </c>
      <c r="H188" s="98" t="s">
        <v>71</v>
      </c>
      <c r="I188" s="12"/>
      <c r="J188" s="14"/>
      <c r="K188" s="12">
        <v>157</v>
      </c>
      <c r="L188" s="14" t="s">
        <v>308</v>
      </c>
      <c r="M188" s="12"/>
      <c r="N188" s="24"/>
    </row>
    <row r="189" spans="2:14" ht="16.5" thickBot="1" x14ac:dyDescent="0.3">
      <c r="B189" s="7">
        <v>174</v>
      </c>
      <c r="C189" s="25"/>
      <c r="D189" s="9" t="s">
        <v>309</v>
      </c>
      <c r="E189" s="11">
        <v>2014</v>
      </c>
      <c r="F189" s="15"/>
      <c r="G189" s="12">
        <v>20</v>
      </c>
      <c r="H189" s="98" t="s">
        <v>26</v>
      </c>
      <c r="I189" s="12"/>
      <c r="J189" s="14"/>
      <c r="K189" s="12">
        <v>349</v>
      </c>
      <c r="L189" s="14" t="s">
        <v>310</v>
      </c>
      <c r="M189" s="12"/>
      <c r="N189" s="15"/>
    </row>
    <row r="190" spans="2:14" ht="16.5" thickBot="1" x14ac:dyDescent="0.3">
      <c r="B190" s="7">
        <v>175</v>
      </c>
      <c r="C190" s="23"/>
      <c r="D190" s="9" t="s">
        <v>311</v>
      </c>
      <c r="E190" s="11">
        <v>2014</v>
      </c>
      <c r="F190" s="24"/>
      <c r="G190" s="12">
        <v>20</v>
      </c>
      <c r="H190" s="98" t="s">
        <v>26</v>
      </c>
      <c r="I190" s="12"/>
      <c r="J190" s="14"/>
      <c r="K190" s="12">
        <v>129</v>
      </c>
      <c r="L190" s="14" t="s">
        <v>312</v>
      </c>
      <c r="M190" s="12"/>
      <c r="N190" s="24"/>
    </row>
    <row r="191" spans="2:14" ht="16.5" thickBot="1" x14ac:dyDescent="0.3">
      <c r="B191" s="7">
        <v>176</v>
      </c>
      <c r="C191" s="25"/>
      <c r="D191" s="9" t="s">
        <v>313</v>
      </c>
      <c r="E191" s="11">
        <v>2014</v>
      </c>
      <c r="F191" s="15"/>
      <c r="G191" s="12">
        <v>20</v>
      </c>
      <c r="H191" s="98" t="s">
        <v>26</v>
      </c>
      <c r="I191" s="12"/>
      <c r="J191" s="14"/>
      <c r="K191" s="12">
        <v>257</v>
      </c>
      <c r="L191" s="14" t="s">
        <v>314</v>
      </c>
      <c r="M191" s="12"/>
      <c r="N191" s="15"/>
    </row>
    <row r="192" spans="2:14" ht="16.5" thickBot="1" x14ac:dyDescent="0.3">
      <c r="B192" s="7">
        <v>177</v>
      </c>
      <c r="C192" s="23"/>
      <c r="D192" s="9" t="s">
        <v>315</v>
      </c>
      <c r="E192" s="11">
        <v>2014</v>
      </c>
      <c r="F192" s="24"/>
      <c r="G192" s="12">
        <v>20</v>
      </c>
      <c r="H192" s="98" t="s">
        <v>26</v>
      </c>
      <c r="I192" s="12"/>
      <c r="J192" s="14"/>
      <c r="K192" s="12">
        <v>192</v>
      </c>
      <c r="L192" s="14" t="s">
        <v>316</v>
      </c>
      <c r="M192" s="12"/>
      <c r="N192" s="24"/>
    </row>
    <row r="193" spans="2:14" ht="16.5" thickBot="1" x14ac:dyDescent="0.3">
      <c r="B193" s="7">
        <v>178</v>
      </c>
      <c r="C193" s="25"/>
      <c r="D193" s="9" t="s">
        <v>317</v>
      </c>
      <c r="E193" s="11">
        <v>2014</v>
      </c>
      <c r="F193" s="15"/>
      <c r="G193" s="12">
        <v>20</v>
      </c>
      <c r="H193" s="98" t="s">
        <v>26</v>
      </c>
      <c r="I193" s="12"/>
      <c r="J193" s="14"/>
      <c r="K193" s="12">
        <v>232</v>
      </c>
      <c r="L193" s="14" t="s">
        <v>318</v>
      </c>
      <c r="M193" s="12"/>
      <c r="N193" s="15"/>
    </row>
    <row r="194" spans="2:14" ht="16.5" thickBot="1" x14ac:dyDescent="0.3">
      <c r="B194" s="7">
        <v>179</v>
      </c>
      <c r="C194" s="23"/>
      <c r="D194" s="9" t="s">
        <v>319</v>
      </c>
      <c r="E194" s="11">
        <v>2014</v>
      </c>
      <c r="F194" s="24"/>
      <c r="G194" s="12">
        <v>21</v>
      </c>
      <c r="H194" s="98" t="s">
        <v>26</v>
      </c>
      <c r="I194" s="12"/>
      <c r="J194" s="14"/>
      <c r="K194" s="12">
        <v>224</v>
      </c>
      <c r="L194" s="14" t="s">
        <v>320</v>
      </c>
      <c r="M194" s="12"/>
      <c r="N194" s="24"/>
    </row>
    <row r="195" spans="2:14" ht="16.5" thickBot="1" x14ac:dyDescent="0.3">
      <c r="B195" s="7">
        <v>180</v>
      </c>
      <c r="C195" s="25"/>
      <c r="D195" s="9" t="s">
        <v>321</v>
      </c>
      <c r="E195" s="11">
        <v>2014</v>
      </c>
      <c r="F195" s="15"/>
      <c r="G195" s="12">
        <v>21</v>
      </c>
      <c r="H195" s="98" t="s">
        <v>26</v>
      </c>
      <c r="I195" s="12"/>
      <c r="J195" s="14"/>
      <c r="K195" s="12">
        <v>162</v>
      </c>
      <c r="L195" s="14" t="s">
        <v>320</v>
      </c>
      <c r="M195" s="12"/>
      <c r="N195" s="15"/>
    </row>
    <row r="196" spans="2:14" ht="16.5" thickBot="1" x14ac:dyDescent="0.3">
      <c r="B196" s="7">
        <v>181</v>
      </c>
      <c r="C196" s="23"/>
      <c r="D196" s="9" t="s">
        <v>322</v>
      </c>
      <c r="E196" s="11">
        <v>2014</v>
      </c>
      <c r="F196" s="24"/>
      <c r="G196" s="12">
        <v>21</v>
      </c>
      <c r="H196" s="98" t="s">
        <v>26</v>
      </c>
      <c r="I196" s="12"/>
      <c r="J196" s="14"/>
      <c r="K196" s="12">
        <v>148</v>
      </c>
      <c r="L196" s="14" t="s">
        <v>320</v>
      </c>
      <c r="M196" s="12"/>
      <c r="N196" s="24"/>
    </row>
    <row r="197" spans="2:14" ht="16.5" thickBot="1" x14ac:dyDescent="0.3">
      <c r="B197" s="7">
        <v>182</v>
      </c>
      <c r="C197" s="25"/>
      <c r="D197" s="9" t="s">
        <v>323</v>
      </c>
      <c r="E197" s="11">
        <v>2014</v>
      </c>
      <c r="F197" s="15"/>
      <c r="G197" s="12">
        <v>21</v>
      </c>
      <c r="H197" s="98" t="s">
        <v>26</v>
      </c>
      <c r="I197" s="12"/>
      <c r="J197" s="14"/>
      <c r="K197" s="12">
        <v>200</v>
      </c>
      <c r="L197" s="14" t="s">
        <v>320</v>
      </c>
      <c r="M197" s="12"/>
      <c r="N197" s="15"/>
    </row>
    <row r="198" spans="2:14" ht="16.5" thickBot="1" x14ac:dyDescent="0.3">
      <c r="B198" s="7">
        <v>183</v>
      </c>
      <c r="C198" s="23"/>
      <c r="D198" s="9" t="s">
        <v>324</v>
      </c>
      <c r="E198" s="11">
        <v>2014</v>
      </c>
      <c r="F198" s="24"/>
      <c r="G198" s="12">
        <v>21</v>
      </c>
      <c r="H198" s="98" t="s">
        <v>26</v>
      </c>
      <c r="I198" s="12"/>
      <c r="J198" s="14"/>
      <c r="K198" s="12">
        <v>337</v>
      </c>
      <c r="L198" s="14" t="s">
        <v>320</v>
      </c>
      <c r="M198" s="12"/>
      <c r="N198" s="24"/>
    </row>
    <row r="199" spans="2:14" ht="16.5" thickBot="1" x14ac:dyDescent="0.3">
      <c r="B199" s="7">
        <v>184</v>
      </c>
      <c r="C199" s="25"/>
      <c r="D199" s="9" t="s">
        <v>325</v>
      </c>
      <c r="E199" s="11">
        <v>2014</v>
      </c>
      <c r="F199" s="15"/>
      <c r="G199" s="12">
        <v>21</v>
      </c>
      <c r="H199" s="98" t="s">
        <v>26</v>
      </c>
      <c r="I199" s="12"/>
      <c r="J199" s="14"/>
      <c r="K199" s="12">
        <v>130</v>
      </c>
      <c r="L199" s="14" t="s">
        <v>320</v>
      </c>
      <c r="M199" s="12"/>
      <c r="N199" s="15"/>
    </row>
    <row r="200" spans="2:14" ht="16.5" thickBot="1" x14ac:dyDescent="0.3">
      <c r="B200" s="7">
        <v>185</v>
      </c>
      <c r="C200" s="23"/>
      <c r="D200" s="9" t="s">
        <v>326</v>
      </c>
      <c r="E200" s="11">
        <v>2014</v>
      </c>
      <c r="F200" s="24"/>
      <c r="G200" s="12">
        <v>22</v>
      </c>
      <c r="H200" s="98" t="s">
        <v>26</v>
      </c>
      <c r="I200" s="12"/>
      <c r="J200" s="14"/>
      <c r="K200" s="12">
        <v>126</v>
      </c>
      <c r="L200" s="14" t="s">
        <v>320</v>
      </c>
      <c r="M200" s="12"/>
      <c r="N200" s="24"/>
    </row>
    <row r="201" spans="2:14" ht="16.5" thickBot="1" x14ac:dyDescent="0.3">
      <c r="B201" s="7">
        <v>186</v>
      </c>
      <c r="C201" s="25"/>
      <c r="D201" s="9" t="s">
        <v>327</v>
      </c>
      <c r="E201" s="11">
        <v>2014</v>
      </c>
      <c r="F201" s="15"/>
      <c r="G201" s="12">
        <v>22</v>
      </c>
      <c r="H201" s="98" t="s">
        <v>26</v>
      </c>
      <c r="I201" s="12"/>
      <c r="J201" s="14"/>
      <c r="K201" s="12">
        <v>386</v>
      </c>
      <c r="L201" s="14" t="s">
        <v>320</v>
      </c>
      <c r="M201" s="12"/>
      <c r="N201" s="15"/>
    </row>
    <row r="202" spans="2:14" ht="16.5" thickBot="1" x14ac:dyDescent="0.3">
      <c r="B202" s="7">
        <v>187</v>
      </c>
      <c r="C202" s="23"/>
      <c r="D202" s="9" t="s">
        <v>328</v>
      </c>
      <c r="E202" s="11">
        <v>2014</v>
      </c>
      <c r="F202" s="24"/>
      <c r="G202" s="12">
        <v>22</v>
      </c>
      <c r="H202" s="98" t="s">
        <v>26</v>
      </c>
      <c r="I202" s="12"/>
      <c r="J202" s="14"/>
      <c r="K202" s="12">
        <v>383</v>
      </c>
      <c r="L202" s="14" t="s">
        <v>320</v>
      </c>
      <c r="M202" s="12"/>
      <c r="N202" s="24"/>
    </row>
    <row r="203" spans="2:14" ht="16.5" thickBot="1" x14ac:dyDescent="0.3">
      <c r="B203" s="7">
        <v>188</v>
      </c>
      <c r="C203" s="25"/>
      <c r="D203" s="9" t="s">
        <v>329</v>
      </c>
      <c r="E203" s="11">
        <v>2014</v>
      </c>
      <c r="F203" s="15"/>
      <c r="G203" s="12">
        <v>22</v>
      </c>
      <c r="H203" s="98" t="s">
        <v>26</v>
      </c>
      <c r="I203" s="12"/>
      <c r="J203" s="14"/>
      <c r="K203" s="12">
        <v>264</v>
      </c>
      <c r="L203" s="14" t="s">
        <v>320</v>
      </c>
      <c r="M203" s="12"/>
      <c r="N203" s="15"/>
    </row>
    <row r="204" spans="2:14" ht="32.25" thickBot="1" x14ac:dyDescent="0.3">
      <c r="B204" s="7">
        <v>189</v>
      </c>
      <c r="C204" s="23"/>
      <c r="D204" s="48" t="s">
        <v>330</v>
      </c>
      <c r="E204" s="11">
        <v>2014</v>
      </c>
      <c r="F204" s="24"/>
      <c r="G204" s="12">
        <v>23</v>
      </c>
      <c r="H204" s="98" t="s">
        <v>26</v>
      </c>
      <c r="I204" s="12"/>
      <c r="J204" s="14"/>
      <c r="K204" s="12"/>
      <c r="L204" s="14"/>
      <c r="M204" s="12"/>
      <c r="N204" s="24"/>
    </row>
    <row r="205" spans="2:14" ht="16.5" thickBot="1" x14ac:dyDescent="0.3">
      <c r="B205" s="7">
        <v>190</v>
      </c>
      <c r="C205" s="25"/>
      <c r="D205" s="48" t="s">
        <v>331</v>
      </c>
      <c r="E205" s="11">
        <v>2014</v>
      </c>
      <c r="F205" s="15"/>
      <c r="G205" s="12">
        <v>23</v>
      </c>
      <c r="H205" s="98" t="s">
        <v>26</v>
      </c>
      <c r="I205" s="12"/>
      <c r="J205" s="14"/>
      <c r="K205" s="12"/>
      <c r="L205" s="14"/>
      <c r="M205" s="12"/>
      <c r="N205" s="15"/>
    </row>
    <row r="206" spans="2:14" ht="16.5" thickBot="1" x14ac:dyDescent="0.3">
      <c r="B206" s="7">
        <v>191</v>
      </c>
      <c r="C206" s="17"/>
      <c r="D206" s="9" t="s">
        <v>52</v>
      </c>
      <c r="E206" s="11">
        <v>2015</v>
      </c>
      <c r="F206" s="18"/>
      <c r="G206" s="19">
        <v>24</v>
      </c>
      <c r="H206" s="99" t="s">
        <v>26</v>
      </c>
      <c r="I206" s="19"/>
      <c r="J206" s="20"/>
      <c r="K206" s="19">
        <v>117</v>
      </c>
      <c r="L206" s="20" t="s">
        <v>27</v>
      </c>
      <c r="M206" s="19"/>
      <c r="N206" s="18"/>
    </row>
    <row r="207" spans="2:14" ht="16.5" thickBot="1" x14ac:dyDescent="0.3">
      <c r="B207" s="7">
        <v>192</v>
      </c>
      <c r="C207" s="17"/>
      <c r="D207" s="9" t="s">
        <v>50</v>
      </c>
      <c r="E207" s="11">
        <v>2015</v>
      </c>
      <c r="F207" s="21"/>
      <c r="G207" s="12">
        <v>24</v>
      </c>
      <c r="H207" s="98" t="s">
        <v>26</v>
      </c>
      <c r="I207" s="12"/>
      <c r="J207" s="14"/>
      <c r="K207" s="12">
        <v>177</v>
      </c>
      <c r="L207" s="14" t="s">
        <v>29</v>
      </c>
      <c r="M207" s="12"/>
      <c r="N207" s="21"/>
    </row>
    <row r="208" spans="2:14" ht="16.5" thickBot="1" x14ac:dyDescent="0.3">
      <c r="B208" s="7">
        <v>193</v>
      </c>
      <c r="C208" s="17"/>
      <c r="D208" s="9" t="s">
        <v>48</v>
      </c>
      <c r="E208" s="11">
        <v>2015</v>
      </c>
      <c r="F208" s="18"/>
      <c r="G208" s="12">
        <v>24</v>
      </c>
      <c r="H208" s="98" t="s">
        <v>26</v>
      </c>
      <c r="I208" s="12"/>
      <c r="J208" s="14"/>
      <c r="K208" s="12">
        <v>167</v>
      </c>
      <c r="L208" s="20" t="s">
        <v>31</v>
      </c>
      <c r="M208" s="12"/>
      <c r="N208" s="21"/>
    </row>
    <row r="209" spans="2:14" ht="16.5" thickBot="1" x14ac:dyDescent="0.3">
      <c r="B209" s="7">
        <v>194</v>
      </c>
      <c r="C209" s="22"/>
      <c r="D209" s="9" t="s">
        <v>45</v>
      </c>
      <c r="E209" s="11">
        <v>2015</v>
      </c>
      <c r="F209" s="21"/>
      <c r="G209" s="12">
        <v>24</v>
      </c>
      <c r="H209" s="98" t="s">
        <v>26</v>
      </c>
      <c r="I209" s="12"/>
      <c r="J209" s="14"/>
      <c r="K209" s="12">
        <v>90</v>
      </c>
      <c r="L209" s="14" t="s">
        <v>33</v>
      </c>
      <c r="M209" s="12"/>
      <c r="N209" s="21"/>
    </row>
    <row r="210" spans="2:14" ht="16.5" thickBot="1" x14ac:dyDescent="0.3">
      <c r="B210" s="7">
        <v>195</v>
      </c>
      <c r="C210" s="22"/>
      <c r="D210" s="9" t="s">
        <v>46</v>
      </c>
      <c r="E210" s="11">
        <v>2015</v>
      </c>
      <c r="F210" s="21"/>
      <c r="G210" s="12">
        <v>24</v>
      </c>
      <c r="H210" s="98" t="s">
        <v>26</v>
      </c>
      <c r="I210" s="12"/>
      <c r="J210" s="14"/>
      <c r="K210" s="12">
        <v>82</v>
      </c>
      <c r="L210" s="20" t="s">
        <v>35</v>
      </c>
      <c r="M210" s="80" t="s">
        <v>880</v>
      </c>
      <c r="N210" s="21"/>
    </row>
    <row r="211" spans="2:14" ht="16.5" thickBot="1" x14ac:dyDescent="0.3">
      <c r="B211" s="7">
        <v>196</v>
      </c>
      <c r="C211" s="23"/>
      <c r="D211" s="9" t="s">
        <v>134</v>
      </c>
      <c r="E211" s="11">
        <v>2015</v>
      </c>
      <c r="F211" s="24"/>
      <c r="G211" s="12">
        <v>24</v>
      </c>
      <c r="H211" s="98" t="s">
        <v>26</v>
      </c>
      <c r="I211" s="12"/>
      <c r="J211" s="14"/>
      <c r="K211" s="12">
        <v>116</v>
      </c>
      <c r="L211" s="14" t="s">
        <v>37</v>
      </c>
      <c r="M211" s="12"/>
      <c r="N211" s="24"/>
    </row>
    <row r="212" spans="2:14" ht="16.5" thickBot="1" x14ac:dyDescent="0.3">
      <c r="B212" s="7">
        <v>197</v>
      </c>
      <c r="C212" s="25"/>
      <c r="D212" s="9" t="s">
        <v>128</v>
      </c>
      <c r="E212" s="11">
        <v>2015</v>
      </c>
      <c r="F212" s="15"/>
      <c r="G212" s="12">
        <v>24</v>
      </c>
      <c r="H212" s="98" t="s">
        <v>26</v>
      </c>
      <c r="I212" s="12"/>
      <c r="J212" s="14"/>
      <c r="K212" s="12">
        <v>97</v>
      </c>
      <c r="L212" s="20" t="s">
        <v>39</v>
      </c>
      <c r="M212" s="12" t="s">
        <v>881</v>
      </c>
      <c r="N212" s="15"/>
    </row>
    <row r="213" spans="2:14" ht="16.5" thickBot="1" x14ac:dyDescent="0.3">
      <c r="B213" s="7">
        <v>198</v>
      </c>
      <c r="C213" s="25"/>
      <c r="D213" s="9" t="s">
        <v>142</v>
      </c>
      <c r="E213" s="11">
        <v>2015</v>
      </c>
      <c r="F213" s="15"/>
      <c r="G213" s="12">
        <v>24</v>
      </c>
      <c r="H213" s="98" t="s">
        <v>26</v>
      </c>
      <c r="I213" s="12"/>
      <c r="J213" s="14"/>
      <c r="K213" s="12">
        <v>122</v>
      </c>
      <c r="L213" s="14" t="s">
        <v>47</v>
      </c>
      <c r="M213" s="12"/>
      <c r="N213" s="15"/>
    </row>
    <row r="214" spans="2:14" ht="16.5" thickBot="1" x14ac:dyDescent="0.3">
      <c r="B214" s="7">
        <v>199</v>
      </c>
      <c r="C214" s="23"/>
      <c r="D214" s="9" t="s">
        <v>332</v>
      </c>
      <c r="E214" s="11">
        <v>2015</v>
      </c>
      <c r="F214" s="24"/>
      <c r="G214" s="12">
        <v>24</v>
      </c>
      <c r="H214" s="98" t="s">
        <v>26</v>
      </c>
      <c r="I214" s="12"/>
      <c r="J214" s="14"/>
      <c r="K214" s="12">
        <v>89</v>
      </c>
      <c r="L214" s="20" t="s">
        <v>49</v>
      </c>
      <c r="M214" s="12"/>
      <c r="N214" s="24"/>
    </row>
    <row r="215" spans="2:14" ht="16.5" thickBot="1" x14ac:dyDescent="0.3">
      <c r="B215" s="7">
        <v>200</v>
      </c>
      <c r="C215" s="25"/>
      <c r="D215" s="9" t="s">
        <v>42</v>
      </c>
      <c r="E215" s="11">
        <v>2015</v>
      </c>
      <c r="F215" s="15"/>
      <c r="G215" s="12">
        <v>24</v>
      </c>
      <c r="H215" s="98" t="s">
        <v>26</v>
      </c>
      <c r="I215" s="12"/>
      <c r="J215" s="14"/>
      <c r="K215" s="12">
        <v>116</v>
      </c>
      <c r="L215" s="14" t="s">
        <v>333</v>
      </c>
      <c r="M215" s="80" t="s">
        <v>880</v>
      </c>
      <c r="N215" s="15" t="s">
        <v>882</v>
      </c>
    </row>
    <row r="216" spans="2:14" ht="16.5" thickBot="1" x14ac:dyDescent="0.3">
      <c r="B216" s="7">
        <v>201</v>
      </c>
      <c r="C216" s="23"/>
      <c r="D216" s="9" t="s">
        <v>334</v>
      </c>
      <c r="E216" s="11">
        <v>2015</v>
      </c>
      <c r="F216" s="24"/>
      <c r="G216" s="12">
        <v>25</v>
      </c>
      <c r="H216" s="98" t="s">
        <v>26</v>
      </c>
      <c r="I216" s="12"/>
      <c r="J216" s="14"/>
      <c r="K216" s="12">
        <v>125</v>
      </c>
      <c r="L216" s="20" t="s">
        <v>335</v>
      </c>
      <c r="M216" s="12"/>
      <c r="N216" s="24"/>
    </row>
    <row r="217" spans="2:14" ht="16.5" thickBot="1" x14ac:dyDescent="0.3">
      <c r="B217" s="7">
        <v>202</v>
      </c>
      <c r="C217" s="25"/>
      <c r="D217" s="9" t="s">
        <v>336</v>
      </c>
      <c r="E217" s="11">
        <v>2015</v>
      </c>
      <c r="F217" s="15"/>
      <c r="G217" s="12">
        <v>25</v>
      </c>
      <c r="H217" s="98" t="s">
        <v>26</v>
      </c>
      <c r="I217" s="12"/>
      <c r="J217" s="14"/>
      <c r="K217" s="12">
        <v>381</v>
      </c>
      <c r="L217" s="14" t="s">
        <v>337</v>
      </c>
      <c r="M217" s="12"/>
      <c r="N217" s="15"/>
    </row>
    <row r="218" spans="2:14" ht="16.5" thickBot="1" x14ac:dyDescent="0.3">
      <c r="B218" s="7">
        <v>203</v>
      </c>
      <c r="C218" s="23"/>
      <c r="D218" s="9" t="s">
        <v>338</v>
      </c>
      <c r="E218" s="11">
        <v>2015</v>
      </c>
      <c r="F218" s="24"/>
      <c r="G218" s="12">
        <v>25</v>
      </c>
      <c r="H218" s="98" t="s">
        <v>26</v>
      </c>
      <c r="I218" s="12"/>
      <c r="J218" s="14"/>
      <c r="K218" s="12">
        <v>123</v>
      </c>
      <c r="L218" s="14" t="s">
        <v>57</v>
      </c>
      <c r="M218" s="12"/>
      <c r="N218" s="24"/>
    </row>
    <row r="219" spans="2:14" ht="16.5" thickBot="1" x14ac:dyDescent="0.3">
      <c r="B219" s="7">
        <v>204</v>
      </c>
      <c r="C219" s="25"/>
      <c r="D219" s="9" t="s">
        <v>40</v>
      </c>
      <c r="E219" s="11">
        <v>2015</v>
      </c>
      <c r="F219" s="15"/>
      <c r="G219" s="12">
        <v>25</v>
      </c>
      <c r="H219" s="98" t="s">
        <v>26</v>
      </c>
      <c r="I219" s="12"/>
      <c r="J219" s="14"/>
      <c r="K219" s="12">
        <v>135</v>
      </c>
      <c r="L219" s="14" t="s">
        <v>59</v>
      </c>
      <c r="M219" s="12"/>
      <c r="N219" s="15"/>
    </row>
    <row r="220" spans="2:14" ht="16.5" thickBot="1" x14ac:dyDescent="0.3">
      <c r="B220" s="7">
        <v>205</v>
      </c>
      <c r="C220" s="23"/>
      <c r="D220" s="9" t="s">
        <v>339</v>
      </c>
      <c r="E220" s="11">
        <v>2015</v>
      </c>
      <c r="F220" s="24"/>
      <c r="G220" s="12">
        <v>25</v>
      </c>
      <c r="H220" s="98" t="s">
        <v>26</v>
      </c>
      <c r="I220" s="12"/>
      <c r="J220" s="14"/>
      <c r="K220" s="12">
        <v>91</v>
      </c>
      <c r="L220" s="14" t="s">
        <v>61</v>
      </c>
      <c r="M220" s="12"/>
      <c r="N220" s="24"/>
    </row>
    <row r="221" spans="2:14" ht="16.5" thickBot="1" x14ac:dyDescent="0.3">
      <c r="B221" s="7">
        <v>206</v>
      </c>
      <c r="C221" s="25"/>
      <c r="D221" s="9" t="s">
        <v>303</v>
      </c>
      <c r="E221" s="11">
        <v>2015</v>
      </c>
      <c r="F221" s="15"/>
      <c r="G221" s="12">
        <v>25</v>
      </c>
      <c r="H221" s="98" t="s">
        <v>26</v>
      </c>
      <c r="I221" s="12"/>
      <c r="J221" s="14"/>
      <c r="K221" s="12">
        <v>117</v>
      </c>
      <c r="L221" s="14" t="s">
        <v>63</v>
      </c>
      <c r="M221" s="12"/>
      <c r="N221" s="15"/>
    </row>
    <row r="222" spans="2:14" ht="16.5" thickBot="1" x14ac:dyDescent="0.3">
      <c r="B222" s="7">
        <v>207</v>
      </c>
      <c r="C222" s="23"/>
      <c r="D222" s="9" t="s">
        <v>340</v>
      </c>
      <c r="E222" s="11">
        <v>2015</v>
      </c>
      <c r="F222" s="24"/>
      <c r="G222" s="12">
        <v>25</v>
      </c>
      <c r="H222" s="98" t="s">
        <v>26</v>
      </c>
      <c r="I222" s="12"/>
      <c r="J222" s="14"/>
      <c r="K222" s="12">
        <v>82</v>
      </c>
      <c r="L222" s="14" t="s">
        <v>65</v>
      </c>
      <c r="M222" s="12"/>
      <c r="N222" s="24"/>
    </row>
    <row r="223" spans="2:14" ht="16.5" thickBot="1" x14ac:dyDescent="0.3">
      <c r="B223" s="7">
        <v>208</v>
      </c>
      <c r="C223" s="25"/>
      <c r="D223" s="9" t="s">
        <v>341</v>
      </c>
      <c r="E223" s="11">
        <v>2015</v>
      </c>
      <c r="F223" s="15"/>
      <c r="G223" s="12">
        <v>25</v>
      </c>
      <c r="H223" s="98" t="s">
        <v>26</v>
      </c>
      <c r="I223" s="12"/>
      <c r="J223" s="14"/>
      <c r="K223" s="12">
        <v>193</v>
      </c>
      <c r="L223" s="14" t="s">
        <v>67</v>
      </c>
      <c r="M223" s="12"/>
      <c r="N223" s="15"/>
    </row>
    <row r="224" spans="2:14" ht="16.5" thickBot="1" x14ac:dyDescent="0.3">
      <c r="B224" s="7">
        <v>209</v>
      </c>
      <c r="C224" s="23"/>
      <c r="D224" s="9" t="s">
        <v>342</v>
      </c>
      <c r="E224" s="11">
        <v>2015</v>
      </c>
      <c r="F224" s="24"/>
      <c r="G224" s="12">
        <v>25</v>
      </c>
      <c r="H224" s="98" t="s">
        <v>26</v>
      </c>
      <c r="I224" s="12"/>
      <c r="J224" s="14"/>
      <c r="K224" s="12">
        <v>293</v>
      </c>
      <c r="L224" s="14" t="s">
        <v>70</v>
      </c>
      <c r="M224" s="12"/>
      <c r="N224" s="24"/>
    </row>
    <row r="225" spans="2:14" ht="16.5" thickBot="1" x14ac:dyDescent="0.3">
      <c r="B225" s="7">
        <v>210</v>
      </c>
      <c r="C225" s="25"/>
      <c r="D225" s="9" t="s">
        <v>343</v>
      </c>
      <c r="E225" s="11">
        <v>2015</v>
      </c>
      <c r="F225" s="15"/>
      <c r="G225" s="12">
        <v>26</v>
      </c>
      <c r="H225" s="98" t="s">
        <v>69</v>
      </c>
      <c r="I225" s="12"/>
      <c r="J225" s="14"/>
      <c r="K225" s="12">
        <v>219</v>
      </c>
      <c r="L225" s="14" t="s">
        <v>73</v>
      </c>
      <c r="M225" s="12"/>
      <c r="N225" s="15"/>
    </row>
    <row r="226" spans="2:14" ht="16.5" thickBot="1" x14ac:dyDescent="0.3">
      <c r="B226" s="7">
        <v>211</v>
      </c>
      <c r="C226" s="25"/>
      <c r="D226" s="9" t="s">
        <v>343</v>
      </c>
      <c r="E226" s="11">
        <v>2015</v>
      </c>
      <c r="F226" s="15"/>
      <c r="G226" s="12">
        <v>26</v>
      </c>
      <c r="H226" s="98" t="s">
        <v>71</v>
      </c>
      <c r="I226" s="12"/>
      <c r="J226" s="14"/>
      <c r="K226" s="12">
        <v>163</v>
      </c>
      <c r="L226" s="14" t="s">
        <v>73</v>
      </c>
      <c r="M226" s="12"/>
      <c r="N226" s="15"/>
    </row>
    <row r="227" spans="2:14" ht="16.5" thickBot="1" x14ac:dyDescent="0.3">
      <c r="B227" s="7">
        <v>212</v>
      </c>
      <c r="C227" s="23"/>
      <c r="D227" s="9" t="s">
        <v>344</v>
      </c>
      <c r="E227" s="11">
        <v>2015</v>
      </c>
      <c r="F227" s="24"/>
      <c r="G227" s="12">
        <v>26</v>
      </c>
      <c r="H227" s="98" t="s">
        <v>26</v>
      </c>
      <c r="I227" s="12"/>
      <c r="J227" s="14"/>
      <c r="K227" s="12">
        <v>135</v>
      </c>
      <c r="L227" s="14" t="s">
        <v>75</v>
      </c>
      <c r="M227" s="12"/>
      <c r="N227" s="24"/>
    </row>
    <row r="228" spans="2:14" ht="16.5" thickBot="1" x14ac:dyDescent="0.3">
      <c r="B228" s="7">
        <v>213</v>
      </c>
      <c r="C228" s="25"/>
      <c r="D228" s="9" t="s">
        <v>345</v>
      </c>
      <c r="E228" s="11">
        <v>2015</v>
      </c>
      <c r="F228" s="15"/>
      <c r="G228" s="12">
        <v>26</v>
      </c>
      <c r="H228" s="98" t="s">
        <v>69</v>
      </c>
      <c r="I228" s="12"/>
      <c r="J228" s="14"/>
      <c r="K228" s="12">
        <v>271</v>
      </c>
      <c r="L228" s="14" t="s">
        <v>77</v>
      </c>
      <c r="M228" s="12"/>
      <c r="N228" s="15"/>
    </row>
    <row r="229" spans="2:14" ht="16.5" thickBot="1" x14ac:dyDescent="0.3">
      <c r="B229" s="7">
        <v>214</v>
      </c>
      <c r="C229" s="25"/>
      <c r="D229" s="9" t="s">
        <v>345</v>
      </c>
      <c r="E229" s="11">
        <v>2015</v>
      </c>
      <c r="F229" s="15"/>
      <c r="G229" s="12">
        <v>26</v>
      </c>
      <c r="H229" s="98" t="s">
        <v>71</v>
      </c>
      <c r="I229" s="12"/>
      <c r="J229" s="14"/>
      <c r="K229" s="12">
        <v>83</v>
      </c>
      <c r="L229" s="14" t="s">
        <v>77</v>
      </c>
      <c r="M229" s="12"/>
      <c r="N229" s="15"/>
    </row>
    <row r="230" spans="2:14" ht="16.5" thickBot="1" x14ac:dyDescent="0.3">
      <c r="B230" s="7">
        <v>215</v>
      </c>
      <c r="C230" s="23"/>
      <c r="D230" s="9" t="s">
        <v>346</v>
      </c>
      <c r="E230" s="11">
        <v>2015</v>
      </c>
      <c r="F230" s="24"/>
      <c r="G230" s="12">
        <v>26</v>
      </c>
      <c r="H230" s="98" t="s">
        <v>26</v>
      </c>
      <c r="I230" s="12"/>
      <c r="J230" s="14"/>
      <c r="K230" s="12">
        <v>35</v>
      </c>
      <c r="L230" s="14" t="s">
        <v>80</v>
      </c>
      <c r="M230" s="12"/>
      <c r="N230" s="24"/>
    </row>
    <row r="231" spans="2:14" ht="16.5" thickBot="1" x14ac:dyDescent="0.3">
      <c r="B231" s="7">
        <v>216</v>
      </c>
      <c r="C231" s="25"/>
      <c r="D231" s="9" t="s">
        <v>83</v>
      </c>
      <c r="E231" s="11">
        <v>2015</v>
      </c>
      <c r="F231" s="15"/>
      <c r="G231" s="12">
        <v>26</v>
      </c>
      <c r="H231" s="98" t="s">
        <v>26</v>
      </c>
      <c r="I231" s="12"/>
      <c r="J231" s="14"/>
      <c r="K231" s="12">
        <v>50</v>
      </c>
      <c r="L231" s="14" t="s">
        <v>84</v>
      </c>
      <c r="M231" s="12"/>
      <c r="N231" s="15"/>
    </row>
    <row r="232" spans="2:14" ht="16.5" thickBot="1" x14ac:dyDescent="0.3">
      <c r="B232" s="7">
        <v>217</v>
      </c>
      <c r="C232" s="23"/>
      <c r="D232" s="9" t="s">
        <v>347</v>
      </c>
      <c r="E232" s="11">
        <v>2015</v>
      </c>
      <c r="F232" s="24"/>
      <c r="G232" s="12">
        <v>26</v>
      </c>
      <c r="H232" s="98" t="s">
        <v>26</v>
      </c>
      <c r="I232" s="12"/>
      <c r="J232" s="14"/>
      <c r="K232" s="12">
        <v>337</v>
      </c>
      <c r="L232" s="14" t="s">
        <v>85</v>
      </c>
      <c r="M232" s="12"/>
      <c r="N232" s="24"/>
    </row>
    <row r="233" spans="2:14" ht="16.5" thickBot="1" x14ac:dyDescent="0.3">
      <c r="B233" s="7">
        <v>218</v>
      </c>
      <c r="C233" s="25"/>
      <c r="D233" s="9" t="s">
        <v>813</v>
      </c>
      <c r="E233" s="11">
        <v>2015</v>
      </c>
      <c r="F233" s="15"/>
      <c r="G233" s="12">
        <v>27</v>
      </c>
      <c r="H233" s="98" t="s">
        <v>26</v>
      </c>
      <c r="I233" s="12"/>
      <c r="J233" s="14"/>
      <c r="K233" s="12">
        <v>28</v>
      </c>
      <c r="L233" s="14" t="s">
        <v>87</v>
      </c>
      <c r="M233" s="12"/>
      <c r="N233" s="15"/>
    </row>
    <row r="234" spans="2:14" ht="16.5" thickBot="1" x14ac:dyDescent="0.3">
      <c r="B234" s="7">
        <v>219</v>
      </c>
      <c r="C234" s="23"/>
      <c r="D234" s="9" t="s">
        <v>348</v>
      </c>
      <c r="E234" s="11">
        <v>2015</v>
      </c>
      <c r="F234" s="24"/>
      <c r="G234" s="12">
        <v>27</v>
      </c>
      <c r="H234" s="98" t="s">
        <v>79</v>
      </c>
      <c r="I234" s="12"/>
      <c r="J234" s="14"/>
      <c r="K234" s="12">
        <v>271</v>
      </c>
      <c r="L234" s="14" t="s">
        <v>349</v>
      </c>
      <c r="M234" s="12"/>
      <c r="N234" s="24"/>
    </row>
    <row r="235" spans="2:14" ht="16.5" thickBot="1" x14ac:dyDescent="0.3">
      <c r="B235" s="7">
        <v>220</v>
      </c>
      <c r="C235" s="25"/>
      <c r="D235" s="9" t="s">
        <v>348</v>
      </c>
      <c r="E235" s="11">
        <v>2015</v>
      </c>
      <c r="F235" s="15"/>
      <c r="G235" s="12">
        <v>27</v>
      </c>
      <c r="H235" s="98" t="s">
        <v>81</v>
      </c>
      <c r="I235" s="12"/>
      <c r="J235" s="14"/>
      <c r="K235" s="12">
        <v>328</v>
      </c>
      <c r="L235" s="14" t="s">
        <v>349</v>
      </c>
      <c r="M235" s="12"/>
      <c r="N235" s="15"/>
    </row>
    <row r="236" spans="2:14" ht="16.5" thickBot="1" x14ac:dyDescent="0.3">
      <c r="B236" s="7">
        <v>221</v>
      </c>
      <c r="C236" s="25"/>
      <c r="D236" s="9" t="s">
        <v>348</v>
      </c>
      <c r="E236" s="11">
        <v>215</v>
      </c>
      <c r="F236" s="15"/>
      <c r="G236" s="12">
        <v>27</v>
      </c>
      <c r="H236" s="98" t="s">
        <v>82</v>
      </c>
      <c r="I236" s="12"/>
      <c r="J236" s="14"/>
      <c r="K236" s="12">
        <v>284</v>
      </c>
      <c r="L236" s="14" t="s">
        <v>349</v>
      </c>
      <c r="M236" s="12"/>
      <c r="N236" s="15"/>
    </row>
    <row r="237" spans="2:14" ht="16.5" thickBot="1" x14ac:dyDescent="0.3">
      <c r="B237" s="7">
        <v>222</v>
      </c>
      <c r="C237" s="23"/>
      <c r="D237" s="9" t="s">
        <v>350</v>
      </c>
      <c r="E237" s="11">
        <v>2015</v>
      </c>
      <c r="F237" s="24"/>
      <c r="G237" s="12">
        <v>27</v>
      </c>
      <c r="H237" s="98" t="s">
        <v>26</v>
      </c>
      <c r="I237" s="12"/>
      <c r="J237" s="14"/>
      <c r="K237" s="12">
        <v>251</v>
      </c>
      <c r="L237" s="49" t="s">
        <v>351</v>
      </c>
      <c r="M237" s="12"/>
      <c r="N237" s="24"/>
    </row>
    <row r="238" spans="2:14" ht="16.5" thickBot="1" x14ac:dyDescent="0.3">
      <c r="B238" s="7">
        <v>223</v>
      </c>
      <c r="C238" s="25"/>
      <c r="D238" s="9" t="s">
        <v>187</v>
      </c>
      <c r="E238" s="11">
        <v>2015</v>
      </c>
      <c r="F238" s="15"/>
      <c r="G238" s="12">
        <v>27</v>
      </c>
      <c r="H238" s="98" t="s">
        <v>26</v>
      </c>
      <c r="I238" s="12"/>
      <c r="J238" s="14"/>
      <c r="K238" s="12">
        <v>210</v>
      </c>
      <c r="L238" s="14" t="s">
        <v>89</v>
      </c>
      <c r="M238" s="12"/>
      <c r="N238" s="15"/>
    </row>
    <row r="239" spans="2:14" ht="16.5" thickBot="1" x14ac:dyDescent="0.3">
      <c r="B239" s="7">
        <v>224</v>
      </c>
      <c r="C239" s="23"/>
      <c r="D239" s="9" t="s">
        <v>352</v>
      </c>
      <c r="E239" s="11">
        <v>2015</v>
      </c>
      <c r="F239" s="24"/>
      <c r="G239" s="12">
        <v>28</v>
      </c>
      <c r="H239" s="98" t="s">
        <v>26</v>
      </c>
      <c r="I239" s="12"/>
      <c r="J239" s="14"/>
      <c r="K239" s="12">
        <v>247</v>
      </c>
      <c r="L239" s="14" t="s">
        <v>90</v>
      </c>
      <c r="M239" s="12"/>
      <c r="N239" s="24"/>
    </row>
    <row r="240" spans="2:14" ht="16.5" thickBot="1" x14ac:dyDescent="0.3">
      <c r="B240" s="7">
        <v>225</v>
      </c>
      <c r="C240" s="25"/>
      <c r="D240" s="9" t="s">
        <v>352</v>
      </c>
      <c r="E240" s="11">
        <v>2015</v>
      </c>
      <c r="F240" s="15"/>
      <c r="G240" s="12">
        <v>28</v>
      </c>
      <c r="H240" s="98" t="s">
        <v>26</v>
      </c>
      <c r="I240" s="12"/>
      <c r="J240" s="14"/>
      <c r="K240" s="12">
        <v>319</v>
      </c>
      <c r="L240" s="14" t="s">
        <v>92</v>
      </c>
      <c r="M240" s="12"/>
      <c r="N240" s="15"/>
    </row>
    <row r="241" spans="2:14" ht="16.5" thickBot="1" x14ac:dyDescent="0.3">
      <c r="B241" s="7">
        <v>226</v>
      </c>
      <c r="C241" s="23"/>
      <c r="D241" s="9" t="s">
        <v>814</v>
      </c>
      <c r="E241" s="11">
        <v>2015</v>
      </c>
      <c r="F241" s="24"/>
      <c r="G241" s="12">
        <v>28</v>
      </c>
      <c r="H241" s="98" t="s">
        <v>26</v>
      </c>
      <c r="I241" s="12"/>
      <c r="J241" s="14"/>
      <c r="K241" s="12">
        <v>254</v>
      </c>
      <c r="L241" s="14" t="s">
        <v>94</v>
      </c>
      <c r="M241" s="12"/>
      <c r="N241" s="24"/>
    </row>
    <row r="242" spans="2:14" ht="16.5" thickBot="1" x14ac:dyDescent="0.3">
      <c r="B242" s="7">
        <v>227</v>
      </c>
      <c r="C242" s="25"/>
      <c r="D242" s="9" t="s">
        <v>353</v>
      </c>
      <c r="E242" s="11">
        <v>2015</v>
      </c>
      <c r="F242" s="15"/>
      <c r="G242" s="12">
        <v>28</v>
      </c>
      <c r="H242" s="98" t="s">
        <v>26</v>
      </c>
      <c r="I242" s="12"/>
      <c r="J242" s="14"/>
      <c r="K242" s="12">
        <v>56</v>
      </c>
      <c r="L242" s="14" t="s">
        <v>96</v>
      </c>
      <c r="M242" s="12"/>
      <c r="N242" s="15"/>
    </row>
    <row r="243" spans="2:14" ht="16.5" thickBot="1" x14ac:dyDescent="0.3">
      <c r="B243" s="7">
        <v>228</v>
      </c>
      <c r="C243" s="23"/>
      <c r="D243" s="9" t="s">
        <v>354</v>
      </c>
      <c r="E243" s="11">
        <v>2015</v>
      </c>
      <c r="F243" s="24"/>
      <c r="G243" s="12">
        <v>28</v>
      </c>
      <c r="H243" s="98" t="s">
        <v>26</v>
      </c>
      <c r="I243" s="12"/>
      <c r="J243" s="14"/>
      <c r="K243" s="12">
        <v>120</v>
      </c>
      <c r="L243" s="14" t="s">
        <v>98</v>
      </c>
      <c r="M243" s="12"/>
      <c r="N243" s="24"/>
    </row>
    <row r="244" spans="2:14" ht="16.5" thickBot="1" x14ac:dyDescent="0.3">
      <c r="B244" s="7">
        <v>229</v>
      </c>
      <c r="C244" s="25"/>
      <c r="D244" s="9" t="s">
        <v>355</v>
      </c>
      <c r="E244" s="11">
        <v>2015</v>
      </c>
      <c r="F244" s="15"/>
      <c r="G244" s="12">
        <v>28</v>
      </c>
      <c r="H244" s="98" t="s">
        <v>26</v>
      </c>
      <c r="I244" s="12"/>
      <c r="J244" s="14"/>
      <c r="K244" s="12">
        <v>113</v>
      </c>
      <c r="L244" s="14" t="s">
        <v>100</v>
      </c>
      <c r="M244" s="12"/>
      <c r="N244" s="15"/>
    </row>
    <row r="245" spans="2:14" ht="16.5" thickBot="1" x14ac:dyDescent="0.3">
      <c r="B245" s="7">
        <v>230</v>
      </c>
      <c r="C245" s="23"/>
      <c r="D245" s="9" t="s">
        <v>815</v>
      </c>
      <c r="E245" s="11">
        <v>2015</v>
      </c>
      <c r="F245" s="24"/>
      <c r="G245" s="12">
        <v>28</v>
      </c>
      <c r="H245" s="98" t="s">
        <v>200</v>
      </c>
      <c r="I245" s="12"/>
      <c r="J245" s="14"/>
      <c r="K245" s="12">
        <v>293</v>
      </c>
      <c r="L245" s="14" t="s">
        <v>102</v>
      </c>
      <c r="M245" s="12"/>
      <c r="N245" s="24"/>
    </row>
    <row r="246" spans="2:14" ht="16.5" thickBot="1" x14ac:dyDescent="0.3">
      <c r="B246" s="7">
        <v>231</v>
      </c>
      <c r="C246" s="25"/>
      <c r="D246" s="9" t="s">
        <v>815</v>
      </c>
      <c r="E246" s="11">
        <v>2015</v>
      </c>
      <c r="F246" s="15"/>
      <c r="G246" s="12">
        <v>28</v>
      </c>
      <c r="H246" s="98" t="s">
        <v>71</v>
      </c>
      <c r="I246" s="12"/>
      <c r="J246" s="14"/>
      <c r="K246" s="12">
        <v>220</v>
      </c>
      <c r="L246" s="14" t="s">
        <v>102</v>
      </c>
      <c r="M246" s="12"/>
      <c r="N246" s="15"/>
    </row>
    <row r="247" spans="2:14" ht="16.5" thickBot="1" x14ac:dyDescent="0.3">
      <c r="B247" s="7">
        <v>232</v>
      </c>
      <c r="C247" s="25"/>
      <c r="D247" s="9" t="s">
        <v>356</v>
      </c>
      <c r="E247" s="11">
        <v>2015</v>
      </c>
      <c r="F247" s="15"/>
      <c r="G247" s="12">
        <v>29</v>
      </c>
      <c r="H247" s="98" t="s">
        <v>69</v>
      </c>
      <c r="I247" s="12"/>
      <c r="J247" s="14"/>
      <c r="K247" s="12">
        <v>279</v>
      </c>
      <c r="L247" s="14" t="s">
        <v>357</v>
      </c>
      <c r="M247" s="12"/>
      <c r="N247" s="15"/>
    </row>
    <row r="248" spans="2:14" ht="16.5" thickBot="1" x14ac:dyDescent="0.3">
      <c r="B248" s="7">
        <v>233</v>
      </c>
      <c r="C248" s="23"/>
      <c r="D248" s="9" t="s">
        <v>356</v>
      </c>
      <c r="E248" s="11">
        <v>2015</v>
      </c>
      <c r="F248" s="24"/>
      <c r="G248" s="12">
        <v>29</v>
      </c>
      <c r="H248" s="98" t="s">
        <v>71</v>
      </c>
      <c r="I248" s="12"/>
      <c r="J248" s="14"/>
      <c r="K248" s="12">
        <v>246</v>
      </c>
      <c r="L248" s="14" t="s">
        <v>357</v>
      </c>
      <c r="M248" s="12"/>
      <c r="N248" s="24"/>
    </row>
    <row r="249" spans="2:14" ht="16.5" thickBot="1" x14ac:dyDescent="0.3">
      <c r="B249" s="7">
        <v>234</v>
      </c>
      <c r="C249" s="6"/>
      <c r="D249" s="27" t="s">
        <v>189</v>
      </c>
      <c r="E249" s="27">
        <v>2015</v>
      </c>
      <c r="F249" s="6"/>
      <c r="G249" s="28">
        <v>29</v>
      </c>
      <c r="H249" s="102">
        <v>1</v>
      </c>
      <c r="I249" s="6"/>
      <c r="J249" s="6"/>
      <c r="K249" s="31">
        <v>74</v>
      </c>
      <c r="L249" s="28" t="s">
        <v>104</v>
      </c>
      <c r="M249" s="6"/>
      <c r="N249" s="6"/>
    </row>
    <row r="250" spans="2:14" ht="16.5" thickBot="1" x14ac:dyDescent="0.3">
      <c r="B250" s="7">
        <v>235</v>
      </c>
      <c r="C250" s="6"/>
      <c r="D250" s="27" t="s">
        <v>358</v>
      </c>
      <c r="E250" s="27">
        <v>2015</v>
      </c>
      <c r="F250" s="6"/>
      <c r="G250" s="28">
        <v>29</v>
      </c>
      <c r="H250" s="102">
        <v>1</v>
      </c>
      <c r="I250" s="6"/>
      <c r="J250" s="6"/>
      <c r="K250" s="31">
        <v>175</v>
      </c>
      <c r="L250" s="28" t="s">
        <v>106</v>
      </c>
      <c r="M250" s="6"/>
      <c r="N250" s="6"/>
    </row>
    <row r="251" spans="2:14" ht="16.5" thickBot="1" x14ac:dyDescent="0.3">
      <c r="B251" s="7">
        <v>236</v>
      </c>
      <c r="C251" s="6"/>
      <c r="D251" s="27" t="s">
        <v>359</v>
      </c>
      <c r="E251" s="27">
        <v>2015</v>
      </c>
      <c r="F251" s="6"/>
      <c r="G251" s="28">
        <v>29</v>
      </c>
      <c r="H251" s="102">
        <v>1</v>
      </c>
      <c r="I251" s="6"/>
      <c r="J251" s="6"/>
      <c r="K251" s="31">
        <v>156</v>
      </c>
      <c r="L251" s="28" t="s">
        <v>108</v>
      </c>
      <c r="M251" s="6"/>
      <c r="N251" s="6"/>
    </row>
    <row r="252" spans="2:14" ht="16.5" thickBot="1" x14ac:dyDescent="0.3">
      <c r="B252" s="7">
        <v>237</v>
      </c>
      <c r="C252" s="6"/>
      <c r="D252" s="27" t="s">
        <v>144</v>
      </c>
      <c r="E252" s="27">
        <v>2015</v>
      </c>
      <c r="F252" s="6"/>
      <c r="G252" s="28">
        <v>29</v>
      </c>
      <c r="H252" s="102">
        <v>1</v>
      </c>
      <c r="I252" s="6"/>
      <c r="J252" s="6"/>
      <c r="K252" s="31">
        <v>66</v>
      </c>
      <c r="L252" s="28" t="s">
        <v>110</v>
      </c>
      <c r="M252" s="6"/>
      <c r="N252" s="6"/>
    </row>
    <row r="253" spans="2:14" ht="16.5" thickBot="1" x14ac:dyDescent="0.3">
      <c r="B253" s="7">
        <v>238</v>
      </c>
      <c r="C253" s="6"/>
      <c r="D253" s="27" t="s">
        <v>148</v>
      </c>
      <c r="E253" s="27">
        <v>2015</v>
      </c>
      <c r="F253" s="6"/>
      <c r="G253" s="28">
        <v>30</v>
      </c>
      <c r="H253" s="102">
        <v>1</v>
      </c>
      <c r="I253" s="6"/>
      <c r="J253" s="6"/>
      <c r="K253" s="31">
        <v>79</v>
      </c>
      <c r="L253" s="28" t="s">
        <v>112</v>
      </c>
      <c r="M253" s="6"/>
      <c r="N253" s="6"/>
    </row>
    <row r="254" spans="2:14" ht="16.5" thickBot="1" x14ac:dyDescent="0.3">
      <c r="B254" s="7">
        <v>239</v>
      </c>
      <c r="C254" s="6"/>
      <c r="D254" s="27" t="s">
        <v>213</v>
      </c>
      <c r="E254" s="27">
        <v>2015</v>
      </c>
      <c r="F254" s="6"/>
      <c r="G254" s="28">
        <v>30</v>
      </c>
      <c r="H254" s="102">
        <v>1</v>
      </c>
      <c r="I254" s="6"/>
      <c r="J254" s="6"/>
      <c r="K254" s="31">
        <v>64</v>
      </c>
      <c r="L254" s="28" t="s">
        <v>114</v>
      </c>
      <c r="M254" s="6"/>
      <c r="N254" s="6"/>
    </row>
    <row r="255" spans="2:14" ht="16.5" thickBot="1" x14ac:dyDescent="0.3">
      <c r="B255" s="7">
        <v>240</v>
      </c>
      <c r="C255" s="6"/>
      <c r="D255" s="27" t="s">
        <v>361</v>
      </c>
      <c r="E255" s="27">
        <v>2015</v>
      </c>
      <c r="F255" s="6"/>
      <c r="G255" s="28">
        <v>30</v>
      </c>
      <c r="H255" s="102">
        <v>1</v>
      </c>
      <c r="I255" s="6"/>
      <c r="J255" s="6"/>
      <c r="K255" s="31">
        <v>70</v>
      </c>
      <c r="L255" s="28" t="s">
        <v>116</v>
      </c>
      <c r="M255" s="6"/>
      <c r="N255" s="6"/>
    </row>
    <row r="256" spans="2:14" ht="16.5" thickBot="1" x14ac:dyDescent="0.3">
      <c r="B256" s="7">
        <v>241</v>
      </c>
      <c r="C256" s="6"/>
      <c r="D256" s="27" t="s">
        <v>362</v>
      </c>
      <c r="E256" s="27">
        <v>2015</v>
      </c>
      <c r="F256" s="6"/>
      <c r="G256" s="28">
        <v>30</v>
      </c>
      <c r="H256" s="102">
        <v>1</v>
      </c>
      <c r="I256" s="6"/>
      <c r="J256" s="6"/>
      <c r="K256" s="31">
        <v>105</v>
      </c>
      <c r="L256" s="28" t="s">
        <v>118</v>
      </c>
      <c r="M256" s="6"/>
      <c r="N256" s="6"/>
    </row>
    <row r="257" spans="2:14" ht="16.5" thickBot="1" x14ac:dyDescent="0.3">
      <c r="B257" s="7">
        <v>242</v>
      </c>
      <c r="C257" s="6"/>
      <c r="D257" s="27" t="s">
        <v>363</v>
      </c>
      <c r="E257" s="27">
        <v>2015</v>
      </c>
      <c r="F257" s="6"/>
      <c r="G257" s="28">
        <v>30</v>
      </c>
      <c r="H257" s="102">
        <v>1</v>
      </c>
      <c r="I257" s="6"/>
      <c r="J257" s="6"/>
      <c r="K257" s="31">
        <v>144</v>
      </c>
      <c r="L257" s="28" t="s">
        <v>120</v>
      </c>
      <c r="M257" s="6"/>
      <c r="N257" s="6"/>
    </row>
    <row r="258" spans="2:14" ht="16.5" thickBot="1" x14ac:dyDescent="0.3">
      <c r="B258" s="7">
        <v>243</v>
      </c>
      <c r="C258" s="6"/>
      <c r="D258" s="27" t="s">
        <v>364</v>
      </c>
      <c r="E258" s="27">
        <v>2015</v>
      </c>
      <c r="F258" s="6"/>
      <c r="G258" s="28">
        <v>30</v>
      </c>
      <c r="H258" s="102">
        <v>1</v>
      </c>
      <c r="I258" s="6"/>
      <c r="J258" s="6"/>
      <c r="K258" s="31">
        <v>174</v>
      </c>
      <c r="L258" s="28" t="s">
        <v>122</v>
      </c>
      <c r="M258" s="6"/>
      <c r="N258" s="6"/>
    </row>
    <row r="259" spans="2:14" ht="16.5" thickBot="1" x14ac:dyDescent="0.3">
      <c r="B259" s="7">
        <v>244</v>
      </c>
      <c r="C259" s="6"/>
      <c r="D259" s="27" t="s">
        <v>365</v>
      </c>
      <c r="E259" s="27">
        <v>2015</v>
      </c>
      <c r="F259" s="6"/>
      <c r="G259" s="28">
        <v>30</v>
      </c>
      <c r="H259" s="102">
        <v>1</v>
      </c>
      <c r="I259" s="6"/>
      <c r="J259" s="6"/>
      <c r="K259" s="31">
        <v>157</v>
      </c>
      <c r="L259" s="28" t="s">
        <v>124</v>
      </c>
      <c r="M259" s="6"/>
      <c r="N259" s="6"/>
    </row>
    <row r="260" spans="2:14" ht="16.5" thickBot="1" x14ac:dyDescent="0.3">
      <c r="B260" s="7">
        <v>245</v>
      </c>
      <c r="C260" s="6"/>
      <c r="D260" s="27" t="s">
        <v>366</v>
      </c>
      <c r="E260" s="27">
        <v>2015</v>
      </c>
      <c r="F260" s="6"/>
      <c r="G260" s="28">
        <v>30</v>
      </c>
      <c r="H260" s="102">
        <v>1</v>
      </c>
      <c r="I260" s="6"/>
      <c r="J260" s="6"/>
      <c r="K260" s="31">
        <v>100</v>
      </c>
      <c r="L260" s="28" t="s">
        <v>126</v>
      </c>
      <c r="M260" s="6"/>
      <c r="N260" s="6"/>
    </row>
    <row r="261" spans="2:14" ht="16.5" thickBot="1" x14ac:dyDescent="0.3">
      <c r="B261" s="7">
        <v>246</v>
      </c>
      <c r="C261" s="6"/>
      <c r="D261" s="27" t="s">
        <v>367</v>
      </c>
      <c r="E261" s="27">
        <v>2015</v>
      </c>
      <c r="F261" s="6"/>
      <c r="G261" s="28">
        <v>30</v>
      </c>
      <c r="H261" s="102">
        <v>1</v>
      </c>
      <c r="I261" s="6"/>
      <c r="J261" s="6"/>
      <c r="K261" s="31">
        <v>49</v>
      </c>
      <c r="L261" s="28" t="s">
        <v>360</v>
      </c>
      <c r="M261" s="6"/>
      <c r="N261" s="6"/>
    </row>
    <row r="262" spans="2:14" ht="16.5" thickBot="1" x14ac:dyDescent="0.3">
      <c r="B262" s="7">
        <v>247</v>
      </c>
      <c r="C262" s="6"/>
      <c r="D262" s="27" t="s">
        <v>368</v>
      </c>
      <c r="E262" s="27">
        <v>2015</v>
      </c>
      <c r="F262" s="6"/>
      <c r="G262" s="28">
        <v>31</v>
      </c>
      <c r="H262" s="102">
        <v>1</v>
      </c>
      <c r="I262" s="6"/>
      <c r="J262" s="6"/>
      <c r="K262" s="31">
        <v>62</v>
      </c>
      <c r="L262" s="28" t="s">
        <v>127</v>
      </c>
      <c r="M262" s="6"/>
      <c r="N262" s="6"/>
    </row>
    <row r="263" spans="2:14" ht="16.5" thickBot="1" x14ac:dyDescent="0.3">
      <c r="B263" s="7">
        <v>248</v>
      </c>
      <c r="C263" s="6"/>
      <c r="D263" s="27" t="s">
        <v>369</v>
      </c>
      <c r="E263" s="27">
        <v>2015</v>
      </c>
      <c r="F263" s="6"/>
      <c r="G263" s="28">
        <v>31</v>
      </c>
      <c r="H263" s="102">
        <v>1</v>
      </c>
      <c r="I263" s="6"/>
      <c r="J263" s="6"/>
      <c r="K263" s="31">
        <v>58</v>
      </c>
      <c r="L263" s="28" t="s">
        <v>129</v>
      </c>
      <c r="M263" s="6"/>
      <c r="N263" s="6"/>
    </row>
    <row r="264" spans="2:14" ht="16.5" thickBot="1" x14ac:dyDescent="0.3">
      <c r="B264" s="7">
        <v>249</v>
      </c>
      <c r="C264" s="6"/>
      <c r="D264" s="27" t="s">
        <v>370</v>
      </c>
      <c r="E264" s="27">
        <v>2015</v>
      </c>
      <c r="F264" s="6"/>
      <c r="G264" s="28">
        <v>31</v>
      </c>
      <c r="H264" s="102">
        <v>1</v>
      </c>
      <c r="I264" s="6"/>
      <c r="J264" s="6"/>
      <c r="K264" s="31">
        <v>136</v>
      </c>
      <c r="L264" s="28" t="s">
        <v>131</v>
      </c>
      <c r="M264" s="6"/>
      <c r="N264" s="6"/>
    </row>
    <row r="265" spans="2:14" ht="16.5" thickBot="1" x14ac:dyDescent="0.3">
      <c r="B265" s="7">
        <v>250</v>
      </c>
      <c r="C265" s="6"/>
      <c r="D265" s="27" t="s">
        <v>371</v>
      </c>
      <c r="E265" s="27">
        <v>2015</v>
      </c>
      <c r="F265" s="6"/>
      <c r="G265" s="28">
        <v>31</v>
      </c>
      <c r="H265" s="102">
        <v>1</v>
      </c>
      <c r="I265" s="6"/>
      <c r="J265" s="6"/>
      <c r="K265" s="31">
        <v>63</v>
      </c>
      <c r="L265" s="28" t="s">
        <v>133</v>
      </c>
      <c r="M265" s="6"/>
      <c r="N265" s="6"/>
    </row>
    <row r="266" spans="2:14" ht="16.5" thickBot="1" x14ac:dyDescent="0.3">
      <c r="B266" s="7">
        <v>251</v>
      </c>
      <c r="C266" s="6"/>
      <c r="D266" s="27" t="s">
        <v>372</v>
      </c>
      <c r="E266" s="27">
        <v>2015</v>
      </c>
      <c r="F266" s="6"/>
      <c r="G266" s="28">
        <v>31</v>
      </c>
      <c r="H266" s="102">
        <v>1</v>
      </c>
      <c r="I266" s="6"/>
      <c r="J266" s="6"/>
      <c r="K266" s="31">
        <v>199</v>
      </c>
      <c r="L266" s="28" t="s">
        <v>135</v>
      </c>
      <c r="M266" s="6"/>
      <c r="N266" s="6"/>
    </row>
    <row r="267" spans="2:14" ht="16.5" thickBot="1" x14ac:dyDescent="0.3">
      <c r="B267" s="7">
        <v>252</v>
      </c>
      <c r="C267" s="6"/>
      <c r="D267" s="27" t="s">
        <v>373</v>
      </c>
      <c r="E267" s="27">
        <v>2015</v>
      </c>
      <c r="F267" s="6"/>
      <c r="G267" s="28">
        <v>31</v>
      </c>
      <c r="H267" s="102">
        <v>1</v>
      </c>
      <c r="I267" s="6"/>
      <c r="J267" s="6"/>
      <c r="K267" s="31">
        <v>57</v>
      </c>
      <c r="L267" s="28" t="s">
        <v>136</v>
      </c>
      <c r="M267" s="6"/>
      <c r="N267" s="6"/>
    </row>
    <row r="268" spans="2:14" ht="16.5" thickBot="1" x14ac:dyDescent="0.3">
      <c r="B268" s="7">
        <v>253</v>
      </c>
      <c r="C268" s="6"/>
      <c r="D268" s="27" t="s">
        <v>374</v>
      </c>
      <c r="E268" s="27">
        <v>2015</v>
      </c>
      <c r="F268" s="6"/>
      <c r="G268" s="28">
        <v>31</v>
      </c>
      <c r="H268" s="102">
        <v>1</v>
      </c>
      <c r="I268" s="6"/>
      <c r="J268" s="6"/>
      <c r="K268" s="31">
        <v>78</v>
      </c>
      <c r="L268" s="28" t="s">
        <v>137</v>
      </c>
      <c r="M268" s="6"/>
      <c r="N268" s="6"/>
    </row>
    <row r="269" spans="2:14" ht="16.5" thickBot="1" x14ac:dyDescent="0.3">
      <c r="B269" s="7">
        <v>254</v>
      </c>
      <c r="C269" s="6"/>
      <c r="D269" s="27" t="s">
        <v>375</v>
      </c>
      <c r="E269" s="27">
        <v>2015</v>
      </c>
      <c r="F269" s="6"/>
      <c r="G269" s="28">
        <v>31</v>
      </c>
      <c r="H269" s="102">
        <v>1</v>
      </c>
      <c r="I269" s="6"/>
      <c r="J269" s="6"/>
      <c r="K269" s="31">
        <v>208</v>
      </c>
      <c r="L269" s="28" t="s">
        <v>138</v>
      </c>
      <c r="M269" s="6"/>
      <c r="N269" s="6"/>
    </row>
    <row r="270" spans="2:14" ht="16.5" thickBot="1" x14ac:dyDescent="0.3">
      <c r="B270" s="7">
        <v>255</v>
      </c>
      <c r="C270" s="6"/>
      <c r="D270" s="27" t="s">
        <v>376</v>
      </c>
      <c r="E270" s="27">
        <v>2015</v>
      </c>
      <c r="F270" s="6"/>
      <c r="G270" s="28">
        <v>32</v>
      </c>
      <c r="H270" s="102">
        <v>1</v>
      </c>
      <c r="I270" s="6"/>
      <c r="J270" s="6"/>
      <c r="K270" s="31">
        <v>130</v>
      </c>
      <c r="L270" s="28" t="s">
        <v>139</v>
      </c>
      <c r="M270" s="6"/>
      <c r="N270" s="6"/>
    </row>
    <row r="271" spans="2:14" ht="16.5" thickBot="1" x14ac:dyDescent="0.3">
      <c r="B271" s="7">
        <v>256</v>
      </c>
      <c r="C271" s="6"/>
      <c r="D271" s="27" t="s">
        <v>142</v>
      </c>
      <c r="E271" s="27">
        <v>2015</v>
      </c>
      <c r="F271" s="6"/>
      <c r="G271" s="28">
        <v>32</v>
      </c>
      <c r="H271" s="102">
        <v>1</v>
      </c>
      <c r="I271" s="6"/>
      <c r="J271" s="6"/>
      <c r="K271" s="31">
        <v>126</v>
      </c>
      <c r="L271" s="28" t="s">
        <v>141</v>
      </c>
      <c r="M271" s="6"/>
      <c r="N271" s="6"/>
    </row>
    <row r="272" spans="2:14" ht="16.5" thickBot="1" x14ac:dyDescent="0.3">
      <c r="B272" s="7">
        <v>257</v>
      </c>
      <c r="C272" s="6"/>
      <c r="D272" s="27" t="s">
        <v>128</v>
      </c>
      <c r="E272" s="27">
        <v>2015</v>
      </c>
      <c r="F272" s="6"/>
      <c r="G272" s="28">
        <v>32</v>
      </c>
      <c r="H272" s="102">
        <v>1</v>
      </c>
      <c r="I272" s="6"/>
      <c r="J272" s="6"/>
      <c r="K272" s="31">
        <v>100</v>
      </c>
      <c r="L272" s="28" t="s">
        <v>143</v>
      </c>
      <c r="M272" s="6"/>
      <c r="N272" s="6"/>
    </row>
    <row r="273" spans="2:14" ht="16.5" thickBot="1" x14ac:dyDescent="0.3">
      <c r="B273" s="7">
        <v>258</v>
      </c>
      <c r="C273" s="6"/>
      <c r="D273" s="27" t="s">
        <v>377</v>
      </c>
      <c r="E273" s="27">
        <v>2015</v>
      </c>
      <c r="F273" s="6"/>
      <c r="G273" s="28">
        <v>32</v>
      </c>
      <c r="H273" s="102">
        <v>1</v>
      </c>
      <c r="I273" s="6"/>
      <c r="J273" s="6"/>
      <c r="K273" s="31">
        <v>134</v>
      </c>
      <c r="L273" s="28" t="s">
        <v>145</v>
      </c>
      <c r="M273" s="6"/>
      <c r="N273" s="6"/>
    </row>
    <row r="274" spans="2:14" ht="16.5" thickBot="1" x14ac:dyDescent="0.3">
      <c r="B274" s="7">
        <v>259</v>
      </c>
      <c r="C274" s="6"/>
      <c r="D274" s="27" t="s">
        <v>378</v>
      </c>
      <c r="E274" s="27">
        <v>2015</v>
      </c>
      <c r="F274" s="6"/>
      <c r="G274" s="28">
        <v>32</v>
      </c>
      <c r="H274" s="102">
        <v>1</v>
      </c>
      <c r="I274" s="6"/>
      <c r="J274" s="6"/>
      <c r="K274" s="31">
        <v>167</v>
      </c>
      <c r="L274" s="28" t="s">
        <v>147</v>
      </c>
      <c r="M274" s="6"/>
      <c r="N274" s="6"/>
    </row>
    <row r="275" spans="2:14" ht="16.5" thickBot="1" x14ac:dyDescent="0.3">
      <c r="B275" s="7">
        <v>260</v>
      </c>
      <c r="C275" s="6"/>
      <c r="D275" s="27" t="s">
        <v>886</v>
      </c>
      <c r="E275" s="27">
        <v>2015</v>
      </c>
      <c r="F275" s="6"/>
      <c r="G275" s="28">
        <v>32</v>
      </c>
      <c r="H275" s="102">
        <v>1</v>
      </c>
      <c r="I275" s="6"/>
      <c r="J275" s="6"/>
      <c r="K275" s="31">
        <v>155</v>
      </c>
      <c r="L275" s="28" t="s">
        <v>149</v>
      </c>
      <c r="M275" s="6"/>
      <c r="N275" s="6"/>
    </row>
    <row r="276" spans="2:14" ht="16.5" thickBot="1" x14ac:dyDescent="0.3">
      <c r="B276" s="7">
        <v>261</v>
      </c>
      <c r="C276" s="6"/>
      <c r="D276" s="27" t="s">
        <v>379</v>
      </c>
      <c r="E276" s="27">
        <v>2015</v>
      </c>
      <c r="F276" s="6"/>
      <c r="G276" s="28">
        <v>32</v>
      </c>
      <c r="H276" s="102">
        <v>1</v>
      </c>
      <c r="I276" s="6"/>
      <c r="J276" s="6"/>
      <c r="K276" s="31">
        <v>69</v>
      </c>
      <c r="L276" s="28" t="s">
        <v>150</v>
      </c>
      <c r="M276" s="6"/>
      <c r="N276" s="6"/>
    </row>
    <row r="277" spans="2:14" ht="16.5" thickBot="1" x14ac:dyDescent="0.3">
      <c r="B277" s="7">
        <v>262</v>
      </c>
      <c r="C277" s="6"/>
      <c r="D277" s="27" t="s">
        <v>380</v>
      </c>
      <c r="E277" s="27">
        <v>2015</v>
      </c>
      <c r="F277" s="6"/>
      <c r="G277" s="28">
        <v>32</v>
      </c>
      <c r="H277" s="102">
        <v>1</v>
      </c>
      <c r="I277" s="6"/>
      <c r="J277" s="6"/>
      <c r="K277" s="31">
        <v>48</v>
      </c>
      <c r="L277" s="28" t="s">
        <v>152</v>
      </c>
      <c r="M277" s="6"/>
      <c r="N277" s="6"/>
    </row>
    <row r="278" spans="2:14" ht="16.5" thickBot="1" x14ac:dyDescent="0.3">
      <c r="B278" s="7">
        <v>263</v>
      </c>
      <c r="C278" s="6"/>
      <c r="D278" s="27" t="s">
        <v>381</v>
      </c>
      <c r="E278" s="27">
        <v>2015</v>
      </c>
      <c r="F278" s="6"/>
      <c r="G278" s="28">
        <v>32</v>
      </c>
      <c r="H278" s="102">
        <v>1</v>
      </c>
      <c r="I278" s="6"/>
      <c r="J278" s="6"/>
      <c r="K278" s="31">
        <v>68</v>
      </c>
      <c r="L278" s="28" t="s">
        <v>154</v>
      </c>
      <c r="M278" s="6"/>
      <c r="N278" s="6"/>
    </row>
    <row r="279" spans="2:14" ht="16.5" thickBot="1" x14ac:dyDescent="0.3">
      <c r="B279" s="7">
        <v>264</v>
      </c>
      <c r="C279" s="6"/>
      <c r="D279" s="27" t="s">
        <v>382</v>
      </c>
      <c r="E279" s="27">
        <v>2015</v>
      </c>
      <c r="F279" s="6"/>
      <c r="G279" s="28">
        <v>33</v>
      </c>
      <c r="H279" s="102">
        <v>1</v>
      </c>
      <c r="I279" s="6"/>
      <c r="J279" s="6"/>
      <c r="K279" s="31">
        <v>58</v>
      </c>
      <c r="L279" s="28" t="s">
        <v>156</v>
      </c>
      <c r="M279" s="6"/>
      <c r="N279" s="6"/>
    </row>
    <row r="280" spans="2:14" ht="16.5" thickBot="1" x14ac:dyDescent="0.3">
      <c r="B280" s="7">
        <v>265</v>
      </c>
      <c r="C280" s="6"/>
      <c r="D280" s="27" t="s">
        <v>383</v>
      </c>
      <c r="E280" s="27">
        <v>2015</v>
      </c>
      <c r="F280" s="6"/>
      <c r="G280" s="28">
        <v>33</v>
      </c>
      <c r="H280" s="102">
        <v>1</v>
      </c>
      <c r="I280" s="6"/>
      <c r="J280" s="6"/>
      <c r="K280" s="31">
        <v>78</v>
      </c>
      <c r="L280" s="28" t="s">
        <v>158</v>
      </c>
      <c r="M280" s="6"/>
      <c r="N280" s="6"/>
    </row>
    <row r="281" spans="2:14" ht="16.5" thickBot="1" x14ac:dyDescent="0.3">
      <c r="B281" s="7">
        <v>266</v>
      </c>
      <c r="C281" s="6"/>
      <c r="D281" s="27" t="s">
        <v>384</v>
      </c>
      <c r="E281" s="27">
        <v>2015</v>
      </c>
      <c r="F281" s="6"/>
      <c r="G281" s="28">
        <v>33</v>
      </c>
      <c r="H281" s="102">
        <v>1</v>
      </c>
      <c r="I281" s="6"/>
      <c r="J281" s="6"/>
      <c r="K281" s="31">
        <v>60</v>
      </c>
      <c r="L281" s="28" t="s">
        <v>160</v>
      </c>
      <c r="M281" s="6"/>
      <c r="N281" s="6"/>
    </row>
    <row r="282" spans="2:14" ht="16.5" thickBot="1" x14ac:dyDescent="0.3">
      <c r="B282" s="7">
        <v>267</v>
      </c>
      <c r="C282" s="6"/>
      <c r="D282" s="27" t="s">
        <v>385</v>
      </c>
      <c r="E282" s="27">
        <v>2015</v>
      </c>
      <c r="F282" s="6"/>
      <c r="G282" s="28">
        <v>33</v>
      </c>
      <c r="H282" s="102">
        <v>1</v>
      </c>
      <c r="I282" s="6"/>
      <c r="J282" s="6"/>
      <c r="K282" s="31">
        <v>64</v>
      </c>
      <c r="L282" s="28" t="s">
        <v>162</v>
      </c>
      <c r="M282" s="6"/>
      <c r="N282" s="6"/>
    </row>
    <row r="283" spans="2:14" ht="16.5" thickBot="1" x14ac:dyDescent="0.3">
      <c r="B283" s="7">
        <v>268</v>
      </c>
      <c r="C283" s="6"/>
      <c r="D283" s="27" t="s">
        <v>386</v>
      </c>
      <c r="E283" s="27">
        <v>2015</v>
      </c>
      <c r="F283" s="6"/>
      <c r="G283" s="28">
        <v>33</v>
      </c>
      <c r="H283" s="102">
        <v>1</v>
      </c>
      <c r="I283" s="6"/>
      <c r="J283" s="6"/>
      <c r="K283" s="31">
        <v>57</v>
      </c>
      <c r="L283" s="28" t="s">
        <v>164</v>
      </c>
      <c r="M283" s="6"/>
      <c r="N283" s="6"/>
    </row>
    <row r="284" spans="2:14" ht="16.5" thickBot="1" x14ac:dyDescent="0.3">
      <c r="B284" s="7">
        <v>269</v>
      </c>
      <c r="C284" s="6"/>
      <c r="D284" s="27" t="s">
        <v>396</v>
      </c>
      <c r="E284" s="27">
        <v>2015</v>
      </c>
      <c r="F284" s="6"/>
      <c r="G284" s="28">
        <v>33</v>
      </c>
      <c r="H284" s="102">
        <v>1</v>
      </c>
      <c r="I284" s="6"/>
      <c r="J284" s="6"/>
      <c r="K284" s="31">
        <v>66</v>
      </c>
      <c r="L284" s="28" t="s">
        <v>166</v>
      </c>
      <c r="M284" s="6"/>
      <c r="N284" s="6"/>
    </row>
    <row r="285" spans="2:14" ht="16.5" thickBot="1" x14ac:dyDescent="0.3">
      <c r="B285" s="7">
        <v>270</v>
      </c>
      <c r="C285" s="6"/>
      <c r="D285" s="27" t="s">
        <v>387</v>
      </c>
      <c r="E285" s="27">
        <v>2015</v>
      </c>
      <c r="F285" s="6"/>
      <c r="G285" s="28">
        <v>33</v>
      </c>
      <c r="H285" s="102">
        <v>1</v>
      </c>
      <c r="I285" s="6"/>
      <c r="J285" s="6"/>
      <c r="K285" s="31">
        <v>135</v>
      </c>
      <c r="L285" s="28" t="s">
        <v>168</v>
      </c>
      <c r="M285" s="6"/>
      <c r="N285" s="6"/>
    </row>
    <row r="286" spans="2:14" ht="16.5" thickBot="1" x14ac:dyDescent="0.3">
      <c r="B286" s="7">
        <v>271</v>
      </c>
      <c r="C286" s="6"/>
      <c r="D286" s="27" t="s">
        <v>388</v>
      </c>
      <c r="E286" s="27">
        <v>2015</v>
      </c>
      <c r="F286" s="6"/>
      <c r="G286" s="28">
        <v>33</v>
      </c>
      <c r="H286" s="102">
        <v>1</v>
      </c>
      <c r="I286" s="6"/>
      <c r="J286" s="6"/>
      <c r="K286" s="31">
        <v>62</v>
      </c>
      <c r="L286" s="28" t="s">
        <v>170</v>
      </c>
      <c r="M286" s="6"/>
      <c r="N286" s="6"/>
    </row>
    <row r="287" spans="2:14" ht="16.5" thickBot="1" x14ac:dyDescent="0.3">
      <c r="B287" s="7">
        <v>272</v>
      </c>
      <c r="C287" s="6"/>
      <c r="D287" s="27" t="s">
        <v>165</v>
      </c>
      <c r="E287" s="27">
        <v>2015</v>
      </c>
      <c r="F287" s="6"/>
      <c r="G287" s="28">
        <v>33</v>
      </c>
      <c r="H287" s="102">
        <v>1</v>
      </c>
      <c r="I287" s="6"/>
      <c r="J287" s="6"/>
      <c r="K287" s="31">
        <v>92</v>
      </c>
      <c r="L287" s="28" t="s">
        <v>172</v>
      </c>
      <c r="M287" s="6"/>
      <c r="N287" s="6"/>
    </row>
    <row r="288" spans="2:14" ht="16.5" thickBot="1" x14ac:dyDescent="0.3">
      <c r="B288" s="7">
        <v>273</v>
      </c>
      <c r="C288" s="6"/>
      <c r="D288" s="27" t="s">
        <v>883</v>
      </c>
      <c r="E288" s="27">
        <v>2015</v>
      </c>
      <c r="F288" s="6"/>
      <c r="G288" s="28">
        <v>33</v>
      </c>
      <c r="H288" s="102">
        <v>1</v>
      </c>
      <c r="I288" s="6"/>
      <c r="J288" s="6"/>
      <c r="K288" s="31">
        <v>71</v>
      </c>
      <c r="L288" s="28" t="s">
        <v>174</v>
      </c>
      <c r="M288" s="6"/>
      <c r="N288" s="6"/>
    </row>
    <row r="289" spans="2:14" ht="16.5" thickBot="1" x14ac:dyDescent="0.3">
      <c r="B289" s="7">
        <v>274</v>
      </c>
      <c r="C289" s="6"/>
      <c r="D289" s="27" t="s">
        <v>157</v>
      </c>
      <c r="E289" s="27">
        <v>2015</v>
      </c>
      <c r="F289" s="6"/>
      <c r="G289" s="28">
        <v>33</v>
      </c>
      <c r="H289" s="102">
        <v>1</v>
      </c>
      <c r="I289" s="6"/>
      <c r="J289" s="6"/>
      <c r="K289" s="31">
        <v>67</v>
      </c>
      <c r="L289" s="28" t="s">
        <v>176</v>
      </c>
      <c r="M289" s="6"/>
      <c r="N289" s="6"/>
    </row>
    <row r="290" spans="2:14" ht="16.5" thickBot="1" x14ac:dyDescent="0.3">
      <c r="B290" s="7">
        <v>275</v>
      </c>
      <c r="C290" s="6"/>
      <c r="D290" s="27" t="s">
        <v>389</v>
      </c>
      <c r="E290" s="27">
        <v>2015</v>
      </c>
      <c r="F290" s="6"/>
      <c r="G290" s="28">
        <v>33</v>
      </c>
      <c r="H290" s="102">
        <v>1</v>
      </c>
      <c r="I290" s="6"/>
      <c r="J290" s="6"/>
      <c r="K290" s="31">
        <v>315</v>
      </c>
      <c r="L290" s="28" t="s">
        <v>178</v>
      </c>
      <c r="M290" s="6"/>
      <c r="N290" s="6"/>
    </row>
    <row r="291" spans="2:14" ht="16.5" thickBot="1" x14ac:dyDescent="0.3">
      <c r="B291" s="7">
        <v>276</v>
      </c>
      <c r="C291" s="6"/>
      <c r="D291" s="27" t="s">
        <v>332</v>
      </c>
      <c r="E291" s="27">
        <v>2015</v>
      </c>
      <c r="F291" s="6"/>
      <c r="G291" s="28">
        <v>34</v>
      </c>
      <c r="H291" s="102">
        <v>1</v>
      </c>
      <c r="I291" s="6"/>
      <c r="J291" s="6"/>
      <c r="K291" s="31">
        <v>56</v>
      </c>
      <c r="L291" s="28" t="s">
        <v>180</v>
      </c>
      <c r="M291" s="6"/>
      <c r="N291" s="6"/>
    </row>
    <row r="292" spans="2:14" ht="16.5" thickBot="1" x14ac:dyDescent="0.3">
      <c r="B292" s="7">
        <v>277</v>
      </c>
      <c r="C292" s="6"/>
      <c r="D292" s="27" t="s">
        <v>390</v>
      </c>
      <c r="E292" s="27">
        <v>2015</v>
      </c>
      <c r="F292" s="6"/>
      <c r="G292" s="28">
        <v>34</v>
      </c>
      <c r="H292" s="102">
        <v>1</v>
      </c>
      <c r="I292" s="6"/>
      <c r="J292" s="6"/>
      <c r="K292" s="31">
        <v>85</v>
      </c>
      <c r="L292" s="28" t="s">
        <v>181</v>
      </c>
      <c r="M292" s="6"/>
      <c r="N292" s="6"/>
    </row>
    <row r="293" spans="2:14" ht="16.5" thickBot="1" x14ac:dyDescent="0.3">
      <c r="B293" s="7">
        <v>278</v>
      </c>
      <c r="C293" s="6"/>
      <c r="D293" s="27" t="s">
        <v>391</v>
      </c>
      <c r="E293" s="27">
        <v>2015</v>
      </c>
      <c r="F293" s="6"/>
      <c r="G293" s="28">
        <v>34</v>
      </c>
      <c r="H293" s="102">
        <v>1</v>
      </c>
      <c r="I293" s="6"/>
      <c r="J293" s="6"/>
      <c r="K293" s="31">
        <v>125</v>
      </c>
      <c r="L293" s="28" t="s">
        <v>182</v>
      </c>
      <c r="M293" s="6"/>
      <c r="N293" s="6"/>
    </row>
    <row r="294" spans="2:14" ht="16.5" thickBot="1" x14ac:dyDescent="0.3">
      <c r="B294" s="7">
        <v>279</v>
      </c>
      <c r="C294" s="6"/>
      <c r="D294" s="27" t="s">
        <v>392</v>
      </c>
      <c r="E294" s="27">
        <v>2015</v>
      </c>
      <c r="F294" s="6"/>
      <c r="G294" s="28">
        <v>34</v>
      </c>
      <c r="H294" s="102">
        <v>1</v>
      </c>
      <c r="I294" s="6"/>
      <c r="J294" s="6"/>
      <c r="K294" s="31">
        <v>300</v>
      </c>
      <c r="L294" s="28" t="s">
        <v>184</v>
      </c>
      <c r="M294" s="6"/>
      <c r="N294" s="6"/>
    </row>
    <row r="295" spans="2:14" ht="16.5" thickBot="1" x14ac:dyDescent="0.3">
      <c r="B295" s="7">
        <v>280</v>
      </c>
      <c r="C295" s="6"/>
      <c r="D295" s="27" t="s">
        <v>393</v>
      </c>
      <c r="E295" s="27">
        <v>2015</v>
      </c>
      <c r="F295" s="6"/>
      <c r="G295" s="28">
        <v>34</v>
      </c>
      <c r="H295" s="102">
        <v>1</v>
      </c>
      <c r="I295" s="6"/>
      <c r="J295" s="6"/>
      <c r="K295" s="31">
        <v>227</v>
      </c>
      <c r="L295" s="28" t="s">
        <v>186</v>
      </c>
      <c r="M295" s="6"/>
      <c r="N295" s="6"/>
    </row>
    <row r="296" spans="2:14" ht="16.5" thickBot="1" x14ac:dyDescent="0.3">
      <c r="B296" s="7">
        <v>281</v>
      </c>
      <c r="C296" s="6"/>
      <c r="D296" s="27" t="s">
        <v>394</v>
      </c>
      <c r="E296" s="27">
        <v>2015</v>
      </c>
      <c r="F296" s="6"/>
      <c r="G296" s="28">
        <v>35</v>
      </c>
      <c r="H296" s="102">
        <v>1</v>
      </c>
      <c r="I296" s="6"/>
      <c r="J296" s="6"/>
      <c r="K296" s="31">
        <v>89</v>
      </c>
      <c r="L296" s="28" t="s">
        <v>188</v>
      </c>
      <c r="M296" s="6"/>
      <c r="N296" s="6"/>
    </row>
    <row r="297" spans="2:14" ht="16.5" thickBot="1" x14ac:dyDescent="0.3">
      <c r="B297" s="7">
        <v>282</v>
      </c>
      <c r="C297" s="6"/>
      <c r="D297" s="27" t="s">
        <v>395</v>
      </c>
      <c r="E297" s="27">
        <v>2015</v>
      </c>
      <c r="F297" s="6"/>
      <c r="G297" s="28">
        <v>35</v>
      </c>
      <c r="H297" s="102">
        <v>1</v>
      </c>
      <c r="I297" s="6"/>
      <c r="J297" s="6"/>
      <c r="K297" s="31">
        <v>78</v>
      </c>
      <c r="L297" s="28" t="s">
        <v>192</v>
      </c>
      <c r="M297" s="6"/>
      <c r="N297" s="6"/>
    </row>
    <row r="298" spans="2:14" ht="16.5" thickBot="1" x14ac:dyDescent="0.3">
      <c r="B298" s="7">
        <v>283</v>
      </c>
      <c r="C298" s="6"/>
      <c r="D298" s="27" t="s">
        <v>885</v>
      </c>
      <c r="E298" s="27">
        <v>2015</v>
      </c>
      <c r="F298" s="6"/>
      <c r="G298" s="28">
        <v>35</v>
      </c>
      <c r="H298" s="102">
        <v>1</v>
      </c>
      <c r="I298" s="6"/>
      <c r="J298" s="6"/>
      <c r="K298" s="31">
        <v>168</v>
      </c>
      <c r="L298" s="28" t="s">
        <v>194</v>
      </c>
      <c r="M298" s="6"/>
      <c r="N298" s="6"/>
    </row>
    <row r="299" spans="2:14" ht="16.5" thickBot="1" x14ac:dyDescent="0.3">
      <c r="B299" s="7">
        <v>284</v>
      </c>
      <c r="C299" s="6"/>
      <c r="D299" s="27" t="s">
        <v>397</v>
      </c>
      <c r="E299" s="27">
        <v>2015</v>
      </c>
      <c r="F299" s="6"/>
      <c r="G299" s="28">
        <v>35</v>
      </c>
      <c r="H299" s="102">
        <v>1</v>
      </c>
      <c r="I299" s="6"/>
      <c r="J299" s="6"/>
      <c r="K299" s="31">
        <v>303</v>
      </c>
      <c r="L299" s="28" t="s">
        <v>195</v>
      </c>
      <c r="M299" s="6"/>
      <c r="N299" s="6"/>
    </row>
    <row r="300" spans="2:14" ht="16.5" thickBot="1" x14ac:dyDescent="0.3">
      <c r="B300" s="7">
        <v>285</v>
      </c>
      <c r="C300" s="6"/>
      <c r="D300" s="27" t="s">
        <v>398</v>
      </c>
      <c r="E300" s="27">
        <v>2015</v>
      </c>
      <c r="F300" s="6"/>
      <c r="G300" s="28">
        <v>35</v>
      </c>
      <c r="H300" s="102">
        <v>1</v>
      </c>
      <c r="I300" s="6"/>
      <c r="J300" s="6"/>
      <c r="K300" s="31"/>
      <c r="L300" s="28" t="s">
        <v>197</v>
      </c>
      <c r="M300" s="6"/>
      <c r="N300" s="6"/>
    </row>
    <row r="301" spans="2:14" ht="16.5" thickBot="1" x14ac:dyDescent="0.3">
      <c r="B301" s="7">
        <v>286</v>
      </c>
      <c r="C301" s="6"/>
      <c r="D301" s="27" t="s">
        <v>399</v>
      </c>
      <c r="E301" s="27">
        <v>2015</v>
      </c>
      <c r="F301" s="6"/>
      <c r="G301" s="28">
        <v>35</v>
      </c>
      <c r="H301" s="102" t="s">
        <v>69</v>
      </c>
      <c r="I301" s="6"/>
      <c r="J301" s="6"/>
      <c r="K301" s="31">
        <v>316</v>
      </c>
      <c r="L301" s="28" t="s">
        <v>199</v>
      </c>
      <c r="M301" s="6"/>
      <c r="N301" s="6"/>
    </row>
    <row r="302" spans="2:14" ht="16.5" thickBot="1" x14ac:dyDescent="0.3">
      <c r="B302" s="7">
        <v>287</v>
      </c>
      <c r="C302" s="6"/>
      <c r="D302" s="27" t="s">
        <v>399</v>
      </c>
      <c r="E302" s="27">
        <v>2015</v>
      </c>
      <c r="F302" s="6"/>
      <c r="G302" s="28">
        <v>35</v>
      </c>
      <c r="H302" s="102" t="s">
        <v>71</v>
      </c>
      <c r="I302" s="6"/>
      <c r="J302" s="6"/>
      <c r="K302" s="31">
        <v>83</v>
      </c>
      <c r="L302" s="28" t="s">
        <v>199</v>
      </c>
      <c r="M302" s="6"/>
      <c r="N302" s="6"/>
    </row>
    <row r="303" spans="2:14" ht="16.5" thickBot="1" x14ac:dyDescent="0.3">
      <c r="B303" s="7">
        <v>288</v>
      </c>
      <c r="C303" s="6"/>
      <c r="D303" s="27" t="s">
        <v>339</v>
      </c>
      <c r="E303" s="27">
        <v>2015</v>
      </c>
      <c r="F303" s="6"/>
      <c r="G303" s="28">
        <v>36</v>
      </c>
      <c r="H303" s="102">
        <v>1</v>
      </c>
      <c r="I303" s="6"/>
      <c r="J303" s="6"/>
      <c r="K303" s="31">
        <v>73</v>
      </c>
      <c r="L303" s="28" t="s">
        <v>202</v>
      </c>
      <c r="M303" s="6"/>
      <c r="N303" s="6"/>
    </row>
    <row r="304" spans="2:14" ht="16.5" thickBot="1" x14ac:dyDescent="0.3">
      <c r="B304" s="7">
        <v>289</v>
      </c>
      <c r="C304" s="6"/>
      <c r="D304" s="27" t="s">
        <v>400</v>
      </c>
      <c r="E304" s="27">
        <v>2015</v>
      </c>
      <c r="F304" s="6"/>
      <c r="G304" s="28">
        <v>36</v>
      </c>
      <c r="H304" s="102">
        <v>1</v>
      </c>
      <c r="I304" s="6"/>
      <c r="J304" s="6"/>
      <c r="K304" s="31">
        <v>152</v>
      </c>
      <c r="L304" s="28" t="s">
        <v>204</v>
      </c>
      <c r="M304" s="6" t="s">
        <v>880</v>
      </c>
      <c r="N304" s="6"/>
    </row>
    <row r="305" spans="2:14" ht="16.5" thickBot="1" x14ac:dyDescent="0.3">
      <c r="B305" s="7">
        <v>290</v>
      </c>
      <c r="C305" s="6"/>
      <c r="D305" s="27" t="s">
        <v>401</v>
      </c>
      <c r="E305" s="27">
        <v>2015</v>
      </c>
      <c r="F305" s="6"/>
      <c r="G305" s="28">
        <v>36</v>
      </c>
      <c r="H305" s="102">
        <v>1</v>
      </c>
      <c r="I305" s="6"/>
      <c r="J305" s="6"/>
      <c r="K305" s="31">
        <v>236</v>
      </c>
      <c r="L305" s="28" t="s">
        <v>206</v>
      </c>
      <c r="M305" s="6"/>
      <c r="N305" s="6"/>
    </row>
    <row r="306" spans="2:14" ht="16.5" thickBot="1" x14ac:dyDescent="0.3">
      <c r="B306" s="7">
        <v>291</v>
      </c>
      <c r="C306" s="6"/>
      <c r="D306" s="27" t="s">
        <v>402</v>
      </c>
      <c r="E306" s="27">
        <v>2015</v>
      </c>
      <c r="F306" s="6"/>
      <c r="G306" s="28">
        <v>36</v>
      </c>
      <c r="H306" s="102">
        <v>1</v>
      </c>
      <c r="I306" s="6"/>
      <c r="J306" s="6"/>
      <c r="K306" s="31">
        <v>207</v>
      </c>
      <c r="L306" s="28" t="s">
        <v>209</v>
      </c>
      <c r="M306" s="6"/>
      <c r="N306" s="6"/>
    </row>
    <row r="307" spans="2:14" ht="16.5" thickBot="1" x14ac:dyDescent="0.3">
      <c r="B307" s="7">
        <v>292</v>
      </c>
      <c r="C307" s="6"/>
      <c r="D307" s="27" t="s">
        <v>403</v>
      </c>
      <c r="E307" s="27">
        <v>2015</v>
      </c>
      <c r="F307" s="6"/>
      <c r="G307" s="28">
        <v>36</v>
      </c>
      <c r="H307" s="102">
        <v>1</v>
      </c>
      <c r="I307" s="6"/>
      <c r="J307" s="6"/>
      <c r="K307" s="31">
        <v>293</v>
      </c>
      <c r="L307" s="28" t="s">
        <v>211</v>
      </c>
      <c r="M307" s="6"/>
      <c r="N307" s="6"/>
    </row>
    <row r="308" spans="2:14" ht="16.5" thickBot="1" x14ac:dyDescent="0.3">
      <c r="B308" s="7">
        <v>293</v>
      </c>
      <c r="C308" s="6"/>
      <c r="D308" s="27" t="s">
        <v>404</v>
      </c>
      <c r="E308" s="27">
        <v>2015</v>
      </c>
      <c r="F308" s="6"/>
      <c r="G308" s="28">
        <v>36</v>
      </c>
      <c r="H308" s="102" t="s">
        <v>69</v>
      </c>
      <c r="I308" s="6"/>
      <c r="J308" s="6"/>
      <c r="K308" s="31">
        <v>179</v>
      </c>
      <c r="L308" s="28" t="s">
        <v>212</v>
      </c>
      <c r="M308" s="6"/>
      <c r="N308" s="6"/>
    </row>
    <row r="309" spans="2:14" ht="16.5" thickBot="1" x14ac:dyDescent="0.3">
      <c r="B309" s="7">
        <v>294</v>
      </c>
      <c r="C309" s="6"/>
      <c r="D309" s="27" t="s">
        <v>404</v>
      </c>
      <c r="E309" s="27">
        <v>2015</v>
      </c>
      <c r="F309" s="6"/>
      <c r="G309" s="28">
        <v>36</v>
      </c>
      <c r="H309" s="102" t="s">
        <v>71</v>
      </c>
      <c r="I309" s="6"/>
      <c r="J309" s="6"/>
      <c r="K309" s="31">
        <v>293</v>
      </c>
      <c r="L309" s="28" t="s">
        <v>212</v>
      </c>
      <c r="M309" s="6"/>
      <c r="N309" s="6"/>
    </row>
    <row r="310" spans="2:14" ht="16.5" thickBot="1" x14ac:dyDescent="0.3">
      <c r="B310" s="7">
        <v>295</v>
      </c>
      <c r="C310" s="6"/>
      <c r="D310" s="27" t="s">
        <v>405</v>
      </c>
      <c r="E310" s="27">
        <v>2015</v>
      </c>
      <c r="F310" s="6"/>
      <c r="G310" s="28">
        <v>37</v>
      </c>
      <c r="H310" s="102">
        <v>1</v>
      </c>
      <c r="I310" s="6"/>
      <c r="J310" s="6"/>
      <c r="K310" s="31">
        <v>272</v>
      </c>
      <c r="L310" s="28" t="s">
        <v>214</v>
      </c>
      <c r="M310" s="6"/>
      <c r="N310" s="6"/>
    </row>
    <row r="311" spans="2:14" ht="16.5" thickBot="1" x14ac:dyDescent="0.3">
      <c r="B311" s="7">
        <v>296</v>
      </c>
      <c r="C311" s="6"/>
      <c r="D311" s="27" t="s">
        <v>406</v>
      </c>
      <c r="E311" s="27">
        <v>2015</v>
      </c>
      <c r="F311" s="6"/>
      <c r="G311" s="28">
        <v>37</v>
      </c>
      <c r="H311" s="102">
        <v>1</v>
      </c>
      <c r="I311" s="6"/>
      <c r="J311" s="6"/>
      <c r="K311" s="31">
        <v>351</v>
      </c>
      <c r="L311" s="28" t="s">
        <v>216</v>
      </c>
      <c r="M311" s="6"/>
      <c r="N311" s="6"/>
    </row>
    <row r="312" spans="2:14" ht="16.5" thickBot="1" x14ac:dyDescent="0.3">
      <c r="B312" s="7">
        <v>297</v>
      </c>
      <c r="C312" s="6"/>
      <c r="D312" s="27" t="s">
        <v>407</v>
      </c>
      <c r="E312" s="27">
        <v>2015</v>
      </c>
      <c r="F312" s="6"/>
      <c r="G312" s="28">
        <v>37</v>
      </c>
      <c r="H312" s="102">
        <v>1</v>
      </c>
      <c r="I312" s="6"/>
      <c r="J312" s="6"/>
      <c r="K312" s="31">
        <v>318</v>
      </c>
      <c r="L312" s="28" t="s">
        <v>218</v>
      </c>
      <c r="M312" s="6"/>
      <c r="N312" s="6"/>
    </row>
    <row r="313" spans="2:14" ht="16.5" thickBot="1" x14ac:dyDescent="0.3">
      <c r="B313" s="7">
        <v>298</v>
      </c>
      <c r="C313" s="6"/>
      <c r="D313" s="27" t="s">
        <v>408</v>
      </c>
      <c r="E313" s="27">
        <v>2015</v>
      </c>
      <c r="F313" s="6"/>
      <c r="G313" s="28">
        <v>37</v>
      </c>
      <c r="H313" s="102" t="s">
        <v>79</v>
      </c>
      <c r="I313" s="6"/>
      <c r="J313" s="6"/>
      <c r="K313" s="31">
        <v>186</v>
      </c>
      <c r="L313" s="28" t="s">
        <v>220</v>
      </c>
      <c r="M313" s="6"/>
      <c r="N313" s="6"/>
    </row>
    <row r="314" spans="2:14" ht="16.5" thickBot="1" x14ac:dyDescent="0.3">
      <c r="B314" s="7">
        <v>299</v>
      </c>
      <c r="C314" s="6"/>
      <c r="D314" s="27" t="s">
        <v>408</v>
      </c>
      <c r="E314" s="27">
        <v>2015</v>
      </c>
      <c r="F314" s="6"/>
      <c r="G314" s="28">
        <v>37</v>
      </c>
      <c r="H314" s="102" t="s">
        <v>81</v>
      </c>
      <c r="I314" s="6"/>
      <c r="J314" s="6"/>
      <c r="K314" s="31">
        <v>133</v>
      </c>
      <c r="L314" s="28" t="s">
        <v>220</v>
      </c>
      <c r="M314" s="6"/>
      <c r="N314" s="6"/>
    </row>
    <row r="315" spans="2:14" ht="16.5" thickBot="1" x14ac:dyDescent="0.3">
      <c r="B315" s="7">
        <v>300</v>
      </c>
      <c r="C315" s="6"/>
      <c r="D315" s="27" t="s">
        <v>408</v>
      </c>
      <c r="E315" s="27">
        <v>2015</v>
      </c>
      <c r="F315" s="6"/>
      <c r="G315" s="28">
        <v>37</v>
      </c>
      <c r="H315" s="102" t="s">
        <v>82</v>
      </c>
      <c r="I315" s="6"/>
      <c r="J315" s="6"/>
      <c r="K315" s="31">
        <v>116</v>
      </c>
      <c r="L315" s="28" t="s">
        <v>220</v>
      </c>
      <c r="M315" s="6"/>
      <c r="N315" s="6"/>
    </row>
    <row r="316" spans="2:14" ht="16.5" thickBot="1" x14ac:dyDescent="0.3">
      <c r="B316" s="7">
        <v>301</v>
      </c>
      <c r="C316" s="6"/>
      <c r="D316" s="27" t="s">
        <v>409</v>
      </c>
      <c r="E316" s="27">
        <v>2015</v>
      </c>
      <c r="F316" s="6"/>
      <c r="G316" s="28">
        <v>38</v>
      </c>
      <c r="H316" s="102">
        <v>1</v>
      </c>
      <c r="I316" s="6"/>
      <c r="J316" s="6"/>
      <c r="K316" s="31">
        <v>245</v>
      </c>
      <c r="L316" s="28" t="s">
        <v>222</v>
      </c>
      <c r="M316" s="6"/>
      <c r="N316" s="6"/>
    </row>
    <row r="317" spans="2:14" ht="16.5" thickBot="1" x14ac:dyDescent="0.3">
      <c r="B317" s="7">
        <v>302</v>
      </c>
      <c r="C317" s="6"/>
      <c r="D317" s="27" t="s">
        <v>410</v>
      </c>
      <c r="E317" s="27">
        <v>2015</v>
      </c>
      <c r="F317" s="6"/>
      <c r="G317" s="28">
        <v>38</v>
      </c>
      <c r="H317" s="102">
        <v>1</v>
      </c>
      <c r="I317" s="6"/>
      <c r="J317" s="6"/>
      <c r="K317" s="31">
        <v>241</v>
      </c>
      <c r="L317" s="28" t="s">
        <v>224</v>
      </c>
      <c r="M317" s="6"/>
      <c r="N317" s="6"/>
    </row>
    <row r="318" spans="2:14" ht="16.5" thickBot="1" x14ac:dyDescent="0.3">
      <c r="B318" s="7">
        <v>303</v>
      </c>
      <c r="C318" s="6"/>
      <c r="D318" s="27" t="s">
        <v>411</v>
      </c>
      <c r="E318" s="27">
        <v>2015</v>
      </c>
      <c r="F318" s="6"/>
      <c r="G318" s="28">
        <v>38</v>
      </c>
      <c r="H318" s="102">
        <v>1</v>
      </c>
      <c r="I318" s="6"/>
      <c r="J318" s="6"/>
      <c r="K318" s="31">
        <v>307</v>
      </c>
      <c r="L318" s="28" t="s">
        <v>226</v>
      </c>
      <c r="M318" s="6"/>
      <c r="N318" s="6"/>
    </row>
    <row r="319" spans="2:14" ht="16.5" thickBot="1" x14ac:dyDescent="0.3">
      <c r="B319" s="7">
        <v>304</v>
      </c>
      <c r="C319" s="6"/>
      <c r="D319" s="27" t="s">
        <v>412</v>
      </c>
      <c r="E319" s="27">
        <v>2015</v>
      </c>
      <c r="F319" s="6"/>
      <c r="G319" s="28">
        <v>38</v>
      </c>
      <c r="H319" s="102">
        <v>1</v>
      </c>
      <c r="I319" s="6"/>
      <c r="J319" s="6"/>
      <c r="K319" s="31">
        <v>198</v>
      </c>
      <c r="L319" s="28" t="s">
        <v>228</v>
      </c>
      <c r="M319" s="6"/>
      <c r="N319" s="6"/>
    </row>
    <row r="320" spans="2:14" ht="16.5" thickBot="1" x14ac:dyDescent="0.3">
      <c r="B320" s="7">
        <v>305</v>
      </c>
      <c r="C320" s="6"/>
      <c r="D320" s="27" t="s">
        <v>413</v>
      </c>
      <c r="E320" s="27">
        <v>2015</v>
      </c>
      <c r="F320" s="6"/>
      <c r="G320" s="28">
        <v>38</v>
      </c>
      <c r="H320" s="102">
        <v>1</v>
      </c>
      <c r="I320" s="6"/>
      <c r="J320" s="6"/>
      <c r="K320" s="31">
        <v>186</v>
      </c>
      <c r="L320" s="28" t="s">
        <v>230</v>
      </c>
      <c r="M320" s="6"/>
      <c r="N320" s="6"/>
    </row>
    <row r="321" spans="2:14" ht="16.5" thickBot="1" x14ac:dyDescent="0.3">
      <c r="B321" s="7">
        <v>306</v>
      </c>
      <c r="C321" s="6"/>
      <c r="D321" s="27" t="s">
        <v>414</v>
      </c>
      <c r="E321" s="27">
        <v>2015</v>
      </c>
      <c r="F321" s="6"/>
      <c r="G321" s="28">
        <v>39</v>
      </c>
      <c r="H321" s="102">
        <v>1</v>
      </c>
      <c r="I321" s="6"/>
      <c r="J321" s="6"/>
      <c r="K321" s="31">
        <v>403</v>
      </c>
      <c r="L321" s="28" t="s">
        <v>232</v>
      </c>
      <c r="M321" s="6"/>
      <c r="N321" s="6"/>
    </row>
    <row r="322" spans="2:14" ht="16.5" thickBot="1" x14ac:dyDescent="0.3">
      <c r="B322" s="7">
        <v>307</v>
      </c>
      <c r="C322" s="6"/>
      <c r="D322" s="27" t="s">
        <v>415</v>
      </c>
      <c r="E322" s="27">
        <v>2015</v>
      </c>
      <c r="F322" s="6"/>
      <c r="G322" s="28">
        <v>39</v>
      </c>
      <c r="H322" s="102">
        <v>1</v>
      </c>
      <c r="I322" s="6"/>
      <c r="J322" s="6"/>
      <c r="K322" s="31">
        <v>287</v>
      </c>
      <c r="L322" s="28" t="s">
        <v>234</v>
      </c>
      <c r="M322" s="6"/>
      <c r="N322" s="6"/>
    </row>
    <row r="323" spans="2:14" ht="16.5" thickBot="1" x14ac:dyDescent="0.3">
      <c r="B323" s="7">
        <v>308</v>
      </c>
      <c r="C323" s="6"/>
      <c r="D323" s="27" t="s">
        <v>416</v>
      </c>
      <c r="E323" s="27">
        <v>2015</v>
      </c>
      <c r="F323" s="6"/>
      <c r="G323" s="28">
        <v>39</v>
      </c>
      <c r="H323" s="102">
        <v>1</v>
      </c>
      <c r="I323" s="6"/>
      <c r="J323" s="6"/>
      <c r="K323" s="31">
        <v>292</v>
      </c>
      <c r="L323" s="28" t="s">
        <v>236</v>
      </c>
      <c r="M323" s="6"/>
      <c r="N323" s="6"/>
    </row>
    <row r="324" spans="2:14" ht="16.5" thickBot="1" x14ac:dyDescent="0.3">
      <c r="B324" s="7">
        <v>309</v>
      </c>
      <c r="C324" s="6"/>
      <c r="D324" s="27" t="s">
        <v>417</v>
      </c>
      <c r="E324" s="27">
        <v>2015</v>
      </c>
      <c r="F324" s="6"/>
      <c r="G324" s="28">
        <v>39</v>
      </c>
      <c r="H324" s="102">
        <v>1</v>
      </c>
      <c r="I324" s="6"/>
      <c r="J324" s="6"/>
      <c r="K324" s="31">
        <v>177</v>
      </c>
      <c r="L324" s="28" t="s">
        <v>238</v>
      </c>
      <c r="M324" s="6"/>
      <c r="N324" s="6"/>
    </row>
    <row r="325" spans="2:14" ht="16.5" thickBot="1" x14ac:dyDescent="0.3">
      <c r="B325" s="7">
        <v>310</v>
      </c>
      <c r="C325" s="6"/>
      <c r="D325" s="27" t="s">
        <v>418</v>
      </c>
      <c r="E325" s="27">
        <v>2015</v>
      </c>
      <c r="F325" s="6"/>
      <c r="G325" s="28">
        <v>40</v>
      </c>
      <c r="H325" s="102" t="s">
        <v>69</v>
      </c>
      <c r="I325" s="6"/>
      <c r="J325" s="6"/>
      <c r="K325" s="31">
        <v>213</v>
      </c>
      <c r="L325" s="28" t="s">
        <v>240</v>
      </c>
      <c r="M325" s="6"/>
      <c r="N325" s="6"/>
    </row>
    <row r="326" spans="2:14" ht="16.5" thickBot="1" x14ac:dyDescent="0.3">
      <c r="B326" s="7">
        <v>311</v>
      </c>
      <c r="C326" s="6"/>
      <c r="D326" s="27" t="s">
        <v>418</v>
      </c>
      <c r="E326" s="27">
        <v>2015</v>
      </c>
      <c r="F326" s="6"/>
      <c r="G326" s="28">
        <v>40</v>
      </c>
      <c r="H326" s="102" t="s">
        <v>71</v>
      </c>
      <c r="I326" s="6"/>
      <c r="J326" s="6"/>
      <c r="K326" s="31">
        <v>251</v>
      </c>
      <c r="L326" s="28" t="s">
        <v>240</v>
      </c>
      <c r="M326" s="6"/>
      <c r="N326" s="6"/>
    </row>
    <row r="327" spans="2:14" ht="32.25" thickBot="1" x14ac:dyDescent="0.3">
      <c r="B327" s="7">
        <v>312</v>
      </c>
      <c r="C327" s="6"/>
      <c r="D327" s="27" t="s">
        <v>419</v>
      </c>
      <c r="E327" s="27">
        <v>2015</v>
      </c>
      <c r="F327" s="6"/>
      <c r="G327" s="28">
        <v>40</v>
      </c>
      <c r="H327" s="102" t="s">
        <v>69</v>
      </c>
      <c r="I327" s="6"/>
      <c r="J327" s="6"/>
      <c r="K327" s="31">
        <v>234</v>
      </c>
      <c r="L327" s="28" t="s">
        <v>242</v>
      </c>
      <c r="M327" s="6"/>
      <c r="N327" s="6"/>
    </row>
    <row r="328" spans="2:14" ht="32.25" thickBot="1" x14ac:dyDescent="0.3">
      <c r="B328" s="7">
        <v>313</v>
      </c>
      <c r="C328" s="6"/>
      <c r="D328" s="27" t="s">
        <v>419</v>
      </c>
      <c r="E328" s="27">
        <v>2015</v>
      </c>
      <c r="F328" s="6"/>
      <c r="G328" s="28">
        <v>40</v>
      </c>
      <c r="H328" s="102" t="s">
        <v>71</v>
      </c>
      <c r="I328" s="6"/>
      <c r="J328" s="6"/>
      <c r="K328" s="31">
        <v>57</v>
      </c>
      <c r="L328" s="28" t="s">
        <v>242</v>
      </c>
      <c r="M328" s="6"/>
      <c r="N328" s="6"/>
    </row>
    <row r="329" spans="2:14" ht="16.5" thickBot="1" x14ac:dyDescent="0.3">
      <c r="B329" s="7">
        <v>314</v>
      </c>
      <c r="C329" s="6"/>
      <c r="D329" s="27" t="s">
        <v>420</v>
      </c>
      <c r="E329" s="27">
        <v>2015</v>
      </c>
      <c r="F329" s="6"/>
      <c r="G329" s="28">
        <v>40</v>
      </c>
      <c r="H329" s="102">
        <v>1</v>
      </c>
      <c r="I329" s="6"/>
      <c r="J329" s="6"/>
      <c r="K329" s="31">
        <v>281</v>
      </c>
      <c r="L329" s="28" t="s">
        <v>244</v>
      </c>
      <c r="M329" s="6"/>
      <c r="N329" s="6"/>
    </row>
    <row r="330" spans="2:14" ht="16.5" thickBot="1" x14ac:dyDescent="0.3">
      <c r="B330" s="7">
        <v>315</v>
      </c>
      <c r="C330" s="6"/>
      <c r="D330" s="27" t="s">
        <v>341</v>
      </c>
      <c r="E330" s="27">
        <v>2015</v>
      </c>
      <c r="F330" s="6"/>
      <c r="G330" s="28">
        <v>40</v>
      </c>
      <c r="H330" s="102">
        <v>1</v>
      </c>
      <c r="I330" s="6"/>
      <c r="J330" s="6"/>
      <c r="K330" s="31">
        <v>244</v>
      </c>
      <c r="L330" s="28" t="s">
        <v>246</v>
      </c>
      <c r="M330" s="6"/>
      <c r="N330" s="6"/>
    </row>
    <row r="331" spans="2:14" ht="16.5" thickBot="1" x14ac:dyDescent="0.3">
      <c r="B331" s="7">
        <v>316</v>
      </c>
      <c r="C331" s="6"/>
      <c r="D331" s="27" t="s">
        <v>421</v>
      </c>
      <c r="E331" s="27">
        <v>2015</v>
      </c>
      <c r="F331" s="6"/>
      <c r="G331" s="28">
        <v>40</v>
      </c>
      <c r="H331" s="102">
        <v>1</v>
      </c>
      <c r="I331" s="6"/>
      <c r="J331" s="6"/>
      <c r="K331" s="31">
        <v>77</v>
      </c>
      <c r="L331" s="28" t="s">
        <v>248</v>
      </c>
      <c r="M331" s="6" t="s">
        <v>880</v>
      </c>
      <c r="N331" s="6" t="s">
        <v>882</v>
      </c>
    </row>
    <row r="332" spans="2:14" ht="16.5" thickBot="1" x14ac:dyDescent="0.3">
      <c r="B332" s="7">
        <v>317</v>
      </c>
      <c r="C332" s="6"/>
      <c r="D332" s="27" t="s">
        <v>422</v>
      </c>
      <c r="E332" s="27">
        <v>2015</v>
      </c>
      <c r="F332" s="6"/>
      <c r="G332" s="28">
        <v>41</v>
      </c>
      <c r="H332" s="102">
        <v>1</v>
      </c>
      <c r="I332" s="6"/>
      <c r="J332" s="6"/>
      <c r="K332" s="31">
        <v>263</v>
      </c>
      <c r="L332" s="28" t="s">
        <v>250</v>
      </c>
      <c r="M332" s="6"/>
      <c r="N332" s="6"/>
    </row>
    <row r="333" spans="2:14" ht="16.5" thickBot="1" x14ac:dyDescent="0.3">
      <c r="B333" s="7">
        <v>318</v>
      </c>
      <c r="C333" s="6"/>
      <c r="D333" s="27" t="s">
        <v>423</v>
      </c>
      <c r="E333" s="27">
        <v>2015</v>
      </c>
      <c r="F333" s="6"/>
      <c r="G333" s="28">
        <v>41</v>
      </c>
      <c r="H333" s="102" t="s">
        <v>69</v>
      </c>
      <c r="I333" s="6"/>
      <c r="J333" s="6"/>
      <c r="K333" s="31">
        <v>222</v>
      </c>
      <c r="L333" s="28" t="s">
        <v>252</v>
      </c>
      <c r="M333" s="6"/>
      <c r="N333" s="6"/>
    </row>
    <row r="334" spans="2:14" ht="16.5" thickBot="1" x14ac:dyDescent="0.3">
      <c r="B334" s="7">
        <v>319</v>
      </c>
      <c r="C334" s="6"/>
      <c r="D334" s="27" t="s">
        <v>423</v>
      </c>
      <c r="E334" s="27">
        <v>2015</v>
      </c>
      <c r="F334" s="6"/>
      <c r="G334" s="28">
        <v>41</v>
      </c>
      <c r="H334" s="102" t="s">
        <v>71</v>
      </c>
      <c r="I334" s="6"/>
      <c r="J334" s="6"/>
      <c r="K334" s="31">
        <v>199</v>
      </c>
      <c r="L334" s="28" t="s">
        <v>252</v>
      </c>
      <c r="M334" s="6"/>
      <c r="N334" s="6"/>
    </row>
    <row r="335" spans="2:14" ht="16.5" thickBot="1" x14ac:dyDescent="0.3">
      <c r="B335" s="7">
        <v>320</v>
      </c>
      <c r="C335" s="6"/>
      <c r="D335" s="27" t="s">
        <v>424</v>
      </c>
      <c r="E335" s="27">
        <v>2015</v>
      </c>
      <c r="F335" s="6"/>
      <c r="G335" s="28">
        <v>41</v>
      </c>
      <c r="H335" s="102">
        <v>1</v>
      </c>
      <c r="I335" s="6"/>
      <c r="J335" s="6"/>
      <c r="K335" s="31">
        <v>223</v>
      </c>
      <c r="L335" s="28" t="s">
        <v>254</v>
      </c>
      <c r="M335" s="6"/>
      <c r="N335" s="6"/>
    </row>
    <row r="336" spans="2:14" ht="16.5" thickBot="1" x14ac:dyDescent="0.3">
      <c r="B336" s="7">
        <v>321</v>
      </c>
      <c r="C336" s="6"/>
      <c r="D336" s="27" t="s">
        <v>425</v>
      </c>
      <c r="E336" s="27">
        <v>2015</v>
      </c>
      <c r="F336" s="6"/>
      <c r="G336" s="28">
        <v>41</v>
      </c>
      <c r="H336" s="102" t="s">
        <v>69</v>
      </c>
      <c r="I336" s="6"/>
      <c r="J336" s="6"/>
      <c r="K336" s="31">
        <v>265</v>
      </c>
      <c r="L336" s="28" t="s">
        <v>256</v>
      </c>
      <c r="M336" s="6"/>
      <c r="N336" s="6"/>
    </row>
    <row r="337" spans="2:14" ht="16.5" thickBot="1" x14ac:dyDescent="0.3">
      <c r="B337" s="7">
        <v>322</v>
      </c>
      <c r="C337" s="6"/>
      <c r="D337" s="27" t="s">
        <v>425</v>
      </c>
      <c r="E337" s="27">
        <v>2015</v>
      </c>
      <c r="F337" s="6"/>
      <c r="G337" s="28">
        <v>41</v>
      </c>
      <c r="H337" s="102" t="s">
        <v>71</v>
      </c>
      <c r="I337" s="6"/>
      <c r="J337" s="6"/>
      <c r="K337" s="31">
        <v>327</v>
      </c>
      <c r="L337" s="28" t="s">
        <v>256</v>
      </c>
      <c r="M337" s="6"/>
      <c r="N337" s="6"/>
    </row>
    <row r="338" spans="2:14" ht="16.5" thickBot="1" x14ac:dyDescent="0.3">
      <c r="B338" s="7">
        <v>323</v>
      </c>
      <c r="C338" s="6"/>
      <c r="D338" s="27" t="s">
        <v>426</v>
      </c>
      <c r="E338" s="27">
        <v>2015</v>
      </c>
      <c r="F338" s="6"/>
      <c r="G338" s="28">
        <v>42</v>
      </c>
      <c r="H338" s="102">
        <v>1</v>
      </c>
      <c r="I338" s="6"/>
      <c r="J338" s="6"/>
      <c r="K338" s="31">
        <v>338</v>
      </c>
      <c r="L338" s="28" t="s">
        <v>258</v>
      </c>
      <c r="M338" s="6"/>
      <c r="N338" s="6"/>
    </row>
    <row r="339" spans="2:14" ht="16.5" thickBot="1" x14ac:dyDescent="0.3">
      <c r="B339" s="7">
        <v>324</v>
      </c>
      <c r="C339" s="6"/>
      <c r="D339" s="27" t="s">
        <v>427</v>
      </c>
      <c r="E339" s="27">
        <v>2015</v>
      </c>
      <c r="F339" s="6"/>
      <c r="G339" s="28">
        <v>42</v>
      </c>
      <c r="H339" s="102">
        <v>1</v>
      </c>
      <c r="I339" s="6"/>
      <c r="J339" s="6"/>
      <c r="K339" s="31">
        <v>179</v>
      </c>
      <c r="L339" s="28" t="s">
        <v>259</v>
      </c>
      <c r="M339" s="6"/>
      <c r="N339" s="6"/>
    </row>
    <row r="340" spans="2:14" ht="16.5" thickBot="1" x14ac:dyDescent="0.3">
      <c r="B340" s="7">
        <v>325</v>
      </c>
      <c r="C340" s="6"/>
      <c r="D340" s="27" t="s">
        <v>428</v>
      </c>
      <c r="E340" s="27">
        <v>2015</v>
      </c>
      <c r="F340" s="6"/>
      <c r="G340" s="28">
        <v>42</v>
      </c>
      <c r="H340" s="102" t="s">
        <v>69</v>
      </c>
      <c r="I340" s="6"/>
      <c r="J340" s="6"/>
      <c r="K340" s="31">
        <v>223</v>
      </c>
      <c r="L340" s="28" t="s">
        <v>261</v>
      </c>
      <c r="M340" s="6"/>
      <c r="N340" s="6"/>
    </row>
    <row r="341" spans="2:14" ht="16.5" thickBot="1" x14ac:dyDescent="0.3">
      <c r="B341" s="7">
        <v>326</v>
      </c>
      <c r="C341" s="6"/>
      <c r="D341" s="27" t="s">
        <v>428</v>
      </c>
      <c r="E341" s="27">
        <v>2015</v>
      </c>
      <c r="F341" s="6"/>
      <c r="G341" s="28">
        <v>42</v>
      </c>
      <c r="H341" s="102" t="s">
        <v>71</v>
      </c>
      <c r="I341" s="6"/>
      <c r="J341" s="6"/>
      <c r="K341" s="31">
        <v>111</v>
      </c>
      <c r="L341" s="28" t="s">
        <v>261</v>
      </c>
      <c r="M341" s="6"/>
      <c r="N341" s="6"/>
    </row>
    <row r="342" spans="2:14" ht="16.5" thickBot="1" x14ac:dyDescent="0.3">
      <c r="B342" s="7">
        <v>327</v>
      </c>
      <c r="C342" s="6"/>
      <c r="D342" s="27" t="s">
        <v>429</v>
      </c>
      <c r="E342" s="27">
        <v>2015</v>
      </c>
      <c r="F342" s="6"/>
      <c r="G342" s="28">
        <v>42</v>
      </c>
      <c r="H342" s="102" t="s">
        <v>69</v>
      </c>
      <c r="I342" s="6"/>
      <c r="J342" s="6"/>
      <c r="K342" s="31">
        <v>184</v>
      </c>
      <c r="L342" s="28" t="s">
        <v>263</v>
      </c>
      <c r="M342" s="6"/>
      <c r="N342" s="6"/>
    </row>
    <row r="343" spans="2:14" ht="16.5" thickBot="1" x14ac:dyDescent="0.3">
      <c r="B343" s="7">
        <v>328</v>
      </c>
      <c r="C343" s="6"/>
      <c r="D343" s="27" t="s">
        <v>429</v>
      </c>
      <c r="E343" s="27">
        <v>2015</v>
      </c>
      <c r="F343" s="6"/>
      <c r="G343" s="28">
        <v>42</v>
      </c>
      <c r="H343" s="102" t="s">
        <v>71</v>
      </c>
      <c r="I343" s="6"/>
      <c r="J343" s="6"/>
      <c r="K343" s="31">
        <v>144</v>
      </c>
      <c r="L343" s="28" t="s">
        <v>263</v>
      </c>
      <c r="M343" s="6"/>
      <c r="N343" s="6"/>
    </row>
    <row r="344" spans="2:14" ht="16.5" thickBot="1" x14ac:dyDescent="0.3">
      <c r="B344" s="7">
        <v>329</v>
      </c>
      <c r="C344" s="6"/>
      <c r="D344" s="27" t="s">
        <v>433</v>
      </c>
      <c r="E344" s="27">
        <v>2015</v>
      </c>
      <c r="F344" s="6"/>
      <c r="G344" s="28">
        <v>43</v>
      </c>
      <c r="H344" s="102" t="s">
        <v>26</v>
      </c>
      <c r="I344" s="6"/>
      <c r="J344" s="6"/>
      <c r="K344" s="31">
        <v>243</v>
      </c>
      <c r="L344" s="28" t="s">
        <v>265</v>
      </c>
      <c r="M344" s="6"/>
      <c r="N344" s="6"/>
    </row>
    <row r="345" spans="2:14" ht="16.5" thickBot="1" x14ac:dyDescent="0.3">
      <c r="B345" s="7">
        <v>330</v>
      </c>
      <c r="C345" s="6"/>
      <c r="D345" s="27" t="s">
        <v>430</v>
      </c>
      <c r="E345" s="27">
        <v>2015</v>
      </c>
      <c r="F345" s="6"/>
      <c r="G345" s="28">
        <v>43</v>
      </c>
      <c r="H345" s="103" t="s">
        <v>69</v>
      </c>
      <c r="I345" s="6"/>
      <c r="J345" s="6"/>
      <c r="K345" s="50">
        <v>264</v>
      </c>
      <c r="L345" s="28" t="s">
        <v>267</v>
      </c>
      <c r="M345" s="6"/>
      <c r="N345" s="6"/>
    </row>
    <row r="346" spans="2:14" ht="16.5" thickBot="1" x14ac:dyDescent="0.3">
      <c r="B346" s="7">
        <v>331</v>
      </c>
      <c r="C346" s="6"/>
      <c r="D346" s="27" t="s">
        <v>430</v>
      </c>
      <c r="E346" s="27">
        <v>2015</v>
      </c>
      <c r="F346" s="6"/>
      <c r="G346" s="28">
        <v>43</v>
      </c>
      <c r="H346" s="103" t="s">
        <v>71</v>
      </c>
      <c r="I346" s="6"/>
      <c r="J346" s="6"/>
      <c r="K346" s="31">
        <v>181</v>
      </c>
      <c r="L346" s="28" t="s">
        <v>267</v>
      </c>
      <c r="M346" s="6"/>
      <c r="N346" s="6"/>
    </row>
    <row r="347" spans="2:14" ht="16.5" thickBot="1" x14ac:dyDescent="0.3">
      <c r="B347" s="7">
        <v>332</v>
      </c>
      <c r="C347" s="6"/>
      <c r="D347" s="27" t="s">
        <v>432</v>
      </c>
      <c r="E347" s="27">
        <v>2015</v>
      </c>
      <c r="F347" s="6"/>
      <c r="G347" s="28">
        <v>43</v>
      </c>
      <c r="H347" s="102">
        <v>1</v>
      </c>
      <c r="I347" s="6"/>
      <c r="J347" s="6"/>
      <c r="K347" s="31">
        <v>266</v>
      </c>
      <c r="L347" s="28" t="s">
        <v>269</v>
      </c>
      <c r="M347" s="6"/>
      <c r="N347" s="6"/>
    </row>
    <row r="348" spans="2:14" ht="16.5" thickBot="1" x14ac:dyDescent="0.3">
      <c r="B348" s="7">
        <v>333</v>
      </c>
      <c r="C348" s="6"/>
      <c r="D348" s="27" t="s">
        <v>431</v>
      </c>
      <c r="E348" s="27">
        <v>2015</v>
      </c>
      <c r="F348" s="6"/>
      <c r="G348" s="28">
        <v>43</v>
      </c>
      <c r="H348" s="102">
        <v>1</v>
      </c>
      <c r="I348" s="6"/>
      <c r="J348" s="6"/>
      <c r="K348" s="31">
        <v>168</v>
      </c>
      <c r="L348" s="28" t="s">
        <v>271</v>
      </c>
      <c r="M348" s="6"/>
      <c r="N348" s="6"/>
    </row>
    <row r="349" spans="2:14" ht="16.5" thickBot="1" x14ac:dyDescent="0.3">
      <c r="B349" s="7">
        <v>334</v>
      </c>
      <c r="C349" s="6"/>
      <c r="D349" s="27" t="s">
        <v>434</v>
      </c>
      <c r="E349" s="27">
        <v>2015</v>
      </c>
      <c r="F349" s="6"/>
      <c r="G349" s="28">
        <v>43</v>
      </c>
      <c r="H349" s="102" t="s">
        <v>69</v>
      </c>
      <c r="I349" s="6"/>
      <c r="J349" s="6"/>
      <c r="K349" s="31">
        <v>251</v>
      </c>
      <c r="L349" s="28" t="s">
        <v>272</v>
      </c>
      <c r="M349" s="6"/>
      <c r="N349" s="6"/>
    </row>
    <row r="350" spans="2:14" ht="16.5" thickBot="1" x14ac:dyDescent="0.3">
      <c r="B350" s="7">
        <v>335</v>
      </c>
      <c r="C350" s="6"/>
      <c r="D350" s="27" t="s">
        <v>434</v>
      </c>
      <c r="E350" s="27">
        <v>2015</v>
      </c>
      <c r="F350" s="6"/>
      <c r="G350" s="28">
        <v>43</v>
      </c>
      <c r="H350" s="102" t="s">
        <v>71</v>
      </c>
      <c r="I350" s="6"/>
      <c r="J350" s="6"/>
      <c r="K350" s="31">
        <v>189</v>
      </c>
      <c r="L350" s="28" t="s">
        <v>272</v>
      </c>
      <c r="M350" s="6"/>
      <c r="N350" s="6"/>
    </row>
    <row r="351" spans="2:14" ht="16.5" thickBot="1" x14ac:dyDescent="0.3">
      <c r="B351" s="7">
        <v>336</v>
      </c>
      <c r="C351" s="6"/>
      <c r="D351" s="27" t="s">
        <v>435</v>
      </c>
      <c r="E351" s="27">
        <v>2015</v>
      </c>
      <c r="F351" s="6"/>
      <c r="G351" s="28">
        <v>44</v>
      </c>
      <c r="H351" s="102" t="s">
        <v>69</v>
      </c>
      <c r="I351" s="6"/>
      <c r="J351" s="6"/>
      <c r="K351" s="31">
        <v>171</v>
      </c>
      <c r="L351" s="28" t="s">
        <v>274</v>
      </c>
      <c r="M351" s="6"/>
      <c r="N351" s="6"/>
    </row>
    <row r="352" spans="2:14" ht="16.5" thickBot="1" x14ac:dyDescent="0.3">
      <c r="B352" s="7">
        <v>337</v>
      </c>
      <c r="C352" s="6"/>
      <c r="D352" s="27" t="s">
        <v>435</v>
      </c>
      <c r="E352" s="27">
        <v>2015</v>
      </c>
      <c r="F352" s="6"/>
      <c r="G352" s="28">
        <v>44</v>
      </c>
      <c r="H352" s="102" t="s">
        <v>71</v>
      </c>
      <c r="I352" s="6"/>
      <c r="J352" s="6"/>
      <c r="K352" s="31">
        <v>111</v>
      </c>
      <c r="L352" s="28" t="s">
        <v>274</v>
      </c>
      <c r="M352" s="6"/>
      <c r="N352" s="6"/>
    </row>
    <row r="353" spans="2:14" ht="16.5" thickBot="1" x14ac:dyDescent="0.3">
      <c r="B353" s="7">
        <v>338</v>
      </c>
      <c r="C353" s="6"/>
      <c r="D353" s="27" t="s">
        <v>436</v>
      </c>
      <c r="E353" s="27">
        <v>2015</v>
      </c>
      <c r="F353" s="6"/>
      <c r="G353" s="28">
        <v>44</v>
      </c>
      <c r="H353" s="102" t="s">
        <v>69</v>
      </c>
      <c r="I353" s="6"/>
      <c r="J353" s="6"/>
      <c r="K353" s="31">
        <v>223</v>
      </c>
      <c r="L353" s="28" t="s">
        <v>276</v>
      </c>
      <c r="M353" s="6"/>
      <c r="N353" s="6"/>
    </row>
    <row r="354" spans="2:14" ht="16.5" thickBot="1" x14ac:dyDescent="0.3">
      <c r="B354" s="7">
        <v>339</v>
      </c>
      <c r="C354" s="6"/>
      <c r="D354" s="27" t="s">
        <v>436</v>
      </c>
      <c r="E354" s="27">
        <v>2015</v>
      </c>
      <c r="F354" s="6"/>
      <c r="G354" s="28">
        <v>44</v>
      </c>
      <c r="H354" s="102" t="s">
        <v>71</v>
      </c>
      <c r="I354" s="6"/>
      <c r="J354" s="6"/>
      <c r="K354" s="31">
        <v>178</v>
      </c>
      <c r="L354" s="28" t="s">
        <v>276</v>
      </c>
      <c r="M354" s="6"/>
      <c r="N354" s="6"/>
    </row>
    <row r="355" spans="2:14" ht="32.25" thickBot="1" x14ac:dyDescent="0.3">
      <c r="B355" s="7">
        <v>340</v>
      </c>
      <c r="C355" s="6"/>
      <c r="D355" s="27" t="s">
        <v>819</v>
      </c>
      <c r="E355" s="27">
        <v>2015</v>
      </c>
      <c r="F355" s="6"/>
      <c r="G355" s="28">
        <v>44</v>
      </c>
      <c r="H355" s="102" t="s">
        <v>79</v>
      </c>
      <c r="I355" s="6"/>
      <c r="J355" s="6"/>
      <c r="K355" s="31">
        <v>235</v>
      </c>
      <c r="L355" s="28" t="s">
        <v>278</v>
      </c>
      <c r="M355" s="6"/>
      <c r="N355" s="6"/>
    </row>
    <row r="356" spans="2:14" ht="32.25" thickBot="1" x14ac:dyDescent="0.3">
      <c r="B356" s="7">
        <v>341</v>
      </c>
      <c r="C356" s="6"/>
      <c r="D356" s="27" t="s">
        <v>819</v>
      </c>
      <c r="E356" s="27">
        <v>2015</v>
      </c>
      <c r="F356" s="6"/>
      <c r="G356" s="28">
        <v>44</v>
      </c>
      <c r="H356" s="102" t="s">
        <v>81</v>
      </c>
      <c r="I356" s="6"/>
      <c r="J356" s="6"/>
      <c r="K356" s="31">
        <v>57</v>
      </c>
      <c r="L356" s="28" t="s">
        <v>278</v>
      </c>
      <c r="M356" s="6"/>
      <c r="N356" s="6"/>
    </row>
    <row r="357" spans="2:14" ht="32.25" thickBot="1" x14ac:dyDescent="0.3">
      <c r="B357" s="7">
        <v>342</v>
      </c>
      <c r="C357" s="6"/>
      <c r="D357" s="27" t="s">
        <v>819</v>
      </c>
      <c r="E357" s="27">
        <v>2015</v>
      </c>
      <c r="F357" s="6"/>
      <c r="G357" s="28">
        <v>44</v>
      </c>
      <c r="H357" s="102" t="s">
        <v>82</v>
      </c>
      <c r="I357" s="6"/>
      <c r="J357" s="6"/>
      <c r="K357" s="31">
        <v>63</v>
      </c>
      <c r="L357" s="28" t="s">
        <v>278</v>
      </c>
      <c r="M357" s="6"/>
      <c r="N357" s="6"/>
    </row>
    <row r="358" spans="2:14" ht="16.5" thickBot="1" x14ac:dyDescent="0.3">
      <c r="B358" s="7">
        <v>343</v>
      </c>
      <c r="C358" s="6"/>
      <c r="D358" s="27" t="s">
        <v>820</v>
      </c>
      <c r="E358" s="27">
        <v>2015</v>
      </c>
      <c r="F358" s="6"/>
      <c r="G358" s="28">
        <v>44</v>
      </c>
      <c r="H358" s="102">
        <v>1</v>
      </c>
      <c r="I358" s="6"/>
      <c r="J358" s="6"/>
      <c r="K358" s="31">
        <v>252</v>
      </c>
      <c r="L358" s="28" t="s">
        <v>280</v>
      </c>
      <c r="M358" s="6"/>
      <c r="N358" s="6"/>
    </row>
    <row r="359" spans="2:14" ht="16.5" thickBot="1" x14ac:dyDescent="0.3">
      <c r="B359" s="7">
        <v>344</v>
      </c>
      <c r="C359" s="6"/>
      <c r="D359" s="27" t="s">
        <v>437</v>
      </c>
      <c r="E359" s="27">
        <v>2015</v>
      </c>
      <c r="F359" s="6"/>
      <c r="G359" s="28">
        <v>45</v>
      </c>
      <c r="H359" s="102" t="s">
        <v>79</v>
      </c>
      <c r="I359" s="6"/>
      <c r="J359" s="6"/>
      <c r="K359" s="31">
        <v>242</v>
      </c>
      <c r="L359" s="28" t="s">
        <v>282</v>
      </c>
      <c r="M359" s="6"/>
      <c r="N359" s="6"/>
    </row>
    <row r="360" spans="2:14" ht="16.5" thickBot="1" x14ac:dyDescent="0.3">
      <c r="B360" s="7">
        <v>345</v>
      </c>
      <c r="C360" s="6"/>
      <c r="D360" s="27" t="s">
        <v>437</v>
      </c>
      <c r="E360" s="27">
        <v>2015</v>
      </c>
      <c r="F360" s="6"/>
      <c r="G360" s="28">
        <v>45</v>
      </c>
      <c r="H360" s="102" t="s">
        <v>81</v>
      </c>
      <c r="I360" s="6"/>
      <c r="J360" s="6"/>
      <c r="K360" s="31">
        <v>61</v>
      </c>
      <c r="L360" s="28" t="s">
        <v>282</v>
      </c>
      <c r="M360" s="6"/>
      <c r="N360" s="6"/>
    </row>
    <row r="361" spans="2:14" ht="16.5" thickBot="1" x14ac:dyDescent="0.3">
      <c r="B361" s="7">
        <v>346</v>
      </c>
      <c r="C361" s="6"/>
      <c r="D361" s="27" t="s">
        <v>437</v>
      </c>
      <c r="E361" s="27">
        <v>2015</v>
      </c>
      <c r="F361" s="6"/>
      <c r="G361" s="28">
        <v>45</v>
      </c>
      <c r="H361" s="102" t="s">
        <v>82</v>
      </c>
      <c r="I361" s="6"/>
      <c r="J361" s="6"/>
      <c r="K361" s="31">
        <v>58</v>
      </c>
      <c r="L361" s="28" t="s">
        <v>282</v>
      </c>
      <c r="M361" s="6"/>
      <c r="N361" s="6"/>
    </row>
    <row r="362" spans="2:14" ht="16.5" thickBot="1" x14ac:dyDescent="0.3">
      <c r="B362" s="7">
        <v>347</v>
      </c>
      <c r="C362" s="6"/>
      <c r="D362" s="27" t="s">
        <v>438</v>
      </c>
      <c r="E362" s="27">
        <v>2015</v>
      </c>
      <c r="F362" s="6"/>
      <c r="G362" s="28">
        <v>45</v>
      </c>
      <c r="H362" s="102" t="s">
        <v>69</v>
      </c>
      <c r="I362" s="6"/>
      <c r="J362" s="6"/>
      <c r="K362" s="31">
        <v>130</v>
      </c>
      <c r="L362" s="28" t="s">
        <v>284</v>
      </c>
      <c r="M362" s="6"/>
      <c r="N362" s="6"/>
    </row>
    <row r="363" spans="2:14" ht="16.5" thickBot="1" x14ac:dyDescent="0.3">
      <c r="B363" s="7">
        <v>348</v>
      </c>
      <c r="C363" s="6"/>
      <c r="D363" s="27" t="s">
        <v>438</v>
      </c>
      <c r="E363" s="27">
        <v>2015</v>
      </c>
      <c r="F363" s="6"/>
      <c r="G363" s="28">
        <v>45</v>
      </c>
      <c r="H363" s="102" t="s">
        <v>71</v>
      </c>
      <c r="I363" s="6"/>
      <c r="J363" s="6"/>
      <c r="K363" s="31">
        <v>193</v>
      </c>
      <c r="L363" s="28" t="s">
        <v>284</v>
      </c>
      <c r="M363" s="6"/>
      <c r="N363" s="6"/>
    </row>
    <row r="364" spans="2:14" ht="16.5" thickBot="1" x14ac:dyDescent="0.3">
      <c r="B364" s="7">
        <v>349</v>
      </c>
      <c r="C364" s="6"/>
      <c r="D364" s="27" t="s">
        <v>821</v>
      </c>
      <c r="E364" s="27">
        <v>2015</v>
      </c>
      <c r="F364" s="6"/>
      <c r="G364" s="28">
        <v>45</v>
      </c>
      <c r="H364" s="102">
        <v>1</v>
      </c>
      <c r="I364" s="6"/>
      <c r="J364" s="6"/>
      <c r="K364" s="31">
        <v>358</v>
      </c>
      <c r="L364" s="28" t="s">
        <v>286</v>
      </c>
      <c r="M364" s="6"/>
      <c r="N364" s="6"/>
    </row>
    <row r="365" spans="2:14" ht="16.5" thickBot="1" x14ac:dyDescent="0.3">
      <c r="B365" s="7">
        <v>350</v>
      </c>
      <c r="C365" s="6"/>
      <c r="D365" s="27" t="s">
        <v>410</v>
      </c>
      <c r="E365" s="27">
        <v>2015</v>
      </c>
      <c r="F365" s="6"/>
      <c r="G365" s="28">
        <v>46</v>
      </c>
      <c r="H365" s="102">
        <v>1</v>
      </c>
      <c r="I365" s="6"/>
      <c r="J365" s="6"/>
      <c r="K365" s="31">
        <v>250</v>
      </c>
      <c r="L365" s="28" t="s">
        <v>288</v>
      </c>
      <c r="M365" s="6"/>
      <c r="N365" s="6"/>
    </row>
    <row r="366" spans="2:14" ht="16.5" thickBot="1" x14ac:dyDescent="0.3">
      <c r="B366" s="7">
        <v>351</v>
      </c>
      <c r="C366" s="6"/>
      <c r="D366" s="27" t="s">
        <v>822</v>
      </c>
      <c r="E366" s="27">
        <v>2015</v>
      </c>
      <c r="F366" s="6"/>
      <c r="G366" s="28">
        <v>46</v>
      </c>
      <c r="H366" s="102">
        <v>1</v>
      </c>
      <c r="I366" s="6"/>
      <c r="J366" s="6"/>
      <c r="K366" s="31">
        <v>254</v>
      </c>
      <c r="L366" s="28" t="s">
        <v>290</v>
      </c>
      <c r="M366" s="6"/>
      <c r="N366" s="6"/>
    </row>
    <row r="367" spans="2:14" ht="16.5" thickBot="1" x14ac:dyDescent="0.3">
      <c r="B367" s="7">
        <v>352</v>
      </c>
      <c r="C367" s="6"/>
      <c r="D367" s="27" t="s">
        <v>332</v>
      </c>
      <c r="E367" s="27">
        <v>2015</v>
      </c>
      <c r="F367" s="6"/>
      <c r="G367" s="28">
        <v>46</v>
      </c>
      <c r="H367" s="102">
        <v>1</v>
      </c>
      <c r="I367" s="6"/>
      <c r="J367" s="6"/>
      <c r="K367" s="31">
        <v>69</v>
      </c>
      <c r="L367" s="28" t="s">
        <v>292</v>
      </c>
      <c r="M367" s="6"/>
      <c r="N367" s="6"/>
    </row>
    <row r="368" spans="2:14" ht="32.25" thickBot="1" x14ac:dyDescent="0.3">
      <c r="B368" s="7">
        <v>353</v>
      </c>
      <c r="C368" s="6"/>
      <c r="D368" s="27" t="s">
        <v>823</v>
      </c>
      <c r="E368" s="27">
        <v>2015</v>
      </c>
      <c r="F368" s="6"/>
      <c r="G368" s="28">
        <v>46</v>
      </c>
      <c r="H368" s="102" t="s">
        <v>69</v>
      </c>
      <c r="I368" s="6"/>
      <c r="J368" s="6"/>
      <c r="K368" s="51">
        <v>170</v>
      </c>
      <c r="L368" s="28" t="s">
        <v>294</v>
      </c>
      <c r="M368" s="6"/>
      <c r="N368" s="6"/>
    </row>
    <row r="369" spans="2:14" ht="32.25" thickBot="1" x14ac:dyDescent="0.3">
      <c r="B369" s="7">
        <v>354</v>
      </c>
      <c r="C369" s="6"/>
      <c r="D369" s="27" t="s">
        <v>823</v>
      </c>
      <c r="E369" s="27">
        <v>2015</v>
      </c>
      <c r="F369" s="6"/>
      <c r="G369" s="28">
        <v>46</v>
      </c>
      <c r="H369" s="102" t="s">
        <v>71</v>
      </c>
      <c r="I369" s="6"/>
      <c r="J369" s="6"/>
      <c r="K369" s="51">
        <v>191</v>
      </c>
      <c r="L369" s="28" t="s">
        <v>294</v>
      </c>
      <c r="M369" s="6"/>
      <c r="N369" s="6"/>
    </row>
    <row r="370" spans="2:14" ht="16.5" thickBot="1" x14ac:dyDescent="0.3">
      <c r="B370" s="7">
        <v>355</v>
      </c>
      <c r="C370" s="6"/>
      <c r="D370" s="27" t="s">
        <v>439</v>
      </c>
      <c r="E370" s="27">
        <v>2015</v>
      </c>
      <c r="F370" s="6"/>
      <c r="G370" s="28">
        <v>46</v>
      </c>
      <c r="H370" s="102">
        <v>1</v>
      </c>
      <c r="I370" s="6"/>
      <c r="J370" s="6"/>
      <c r="K370" s="51">
        <v>148</v>
      </c>
      <c r="L370" s="28" t="s">
        <v>296</v>
      </c>
      <c r="M370" s="6"/>
      <c r="N370" s="6"/>
    </row>
    <row r="371" spans="2:14" ht="16.5" thickBot="1" x14ac:dyDescent="0.3">
      <c r="B371" s="7">
        <v>356</v>
      </c>
      <c r="C371" s="6"/>
      <c r="D371" s="27" t="s">
        <v>440</v>
      </c>
      <c r="E371" s="27">
        <v>2015</v>
      </c>
      <c r="F371" s="6"/>
      <c r="G371" s="28">
        <v>47</v>
      </c>
      <c r="H371" s="102">
        <v>1</v>
      </c>
      <c r="I371" s="6"/>
      <c r="J371" s="6"/>
      <c r="K371" s="51">
        <v>318</v>
      </c>
      <c r="L371" s="28" t="s">
        <v>298</v>
      </c>
      <c r="M371" s="6"/>
      <c r="N371" s="6"/>
    </row>
    <row r="372" spans="2:14" ht="16.5" thickBot="1" x14ac:dyDescent="0.3">
      <c r="B372" s="7">
        <v>357</v>
      </c>
      <c r="C372" s="6"/>
      <c r="D372" s="27" t="s">
        <v>441</v>
      </c>
      <c r="E372" s="27">
        <v>2015</v>
      </c>
      <c r="F372" s="6"/>
      <c r="G372" s="28">
        <v>47</v>
      </c>
      <c r="H372" s="102">
        <v>1</v>
      </c>
      <c r="I372" s="6"/>
      <c r="J372" s="6"/>
      <c r="K372" s="31">
        <v>133</v>
      </c>
      <c r="L372" s="28" t="s">
        <v>300</v>
      </c>
      <c r="M372" s="6"/>
      <c r="N372" s="6"/>
    </row>
    <row r="373" spans="2:14" ht="16.5" thickBot="1" x14ac:dyDescent="0.3">
      <c r="B373" s="7">
        <v>358</v>
      </c>
      <c r="C373" s="6"/>
      <c r="D373" s="27" t="s">
        <v>442</v>
      </c>
      <c r="E373" s="27">
        <v>2015</v>
      </c>
      <c r="F373" s="6"/>
      <c r="G373" s="28">
        <v>47</v>
      </c>
      <c r="H373" s="102">
        <v>1</v>
      </c>
      <c r="I373" s="6"/>
      <c r="J373" s="6"/>
      <c r="K373" s="31">
        <v>136</v>
      </c>
      <c r="L373" s="28" t="s">
        <v>302</v>
      </c>
      <c r="M373" s="6"/>
      <c r="N373" s="6"/>
    </row>
    <row r="374" spans="2:14" ht="16.5" thickBot="1" x14ac:dyDescent="0.3">
      <c r="B374" s="7">
        <v>359</v>
      </c>
      <c r="C374" s="6"/>
      <c r="D374" s="27" t="s">
        <v>824</v>
      </c>
      <c r="E374" s="27">
        <v>2015</v>
      </c>
      <c r="F374" s="6"/>
      <c r="G374" s="28">
        <v>47</v>
      </c>
      <c r="H374" s="102">
        <v>1</v>
      </c>
      <c r="I374" s="6"/>
      <c r="J374" s="6"/>
      <c r="K374" s="31">
        <v>227</v>
      </c>
      <c r="L374" s="28" t="s">
        <v>304</v>
      </c>
      <c r="M374" s="6"/>
      <c r="N374" s="6"/>
    </row>
    <row r="375" spans="2:14" ht="16.5" thickBot="1" x14ac:dyDescent="0.3">
      <c r="B375" s="7">
        <v>360</v>
      </c>
      <c r="C375" s="6"/>
      <c r="D375" s="27" t="s">
        <v>52</v>
      </c>
      <c r="E375" s="27">
        <v>2015</v>
      </c>
      <c r="F375" s="6"/>
      <c r="G375" s="28">
        <v>47</v>
      </c>
      <c r="H375" s="102">
        <v>1</v>
      </c>
      <c r="I375" s="6"/>
      <c r="J375" s="6"/>
      <c r="K375" s="31">
        <v>99</v>
      </c>
      <c r="L375" s="28" t="s">
        <v>306</v>
      </c>
      <c r="M375" s="6"/>
      <c r="N375" s="6"/>
    </row>
    <row r="376" spans="2:14" ht="16.5" thickBot="1" x14ac:dyDescent="0.3">
      <c r="B376" s="7">
        <v>361</v>
      </c>
      <c r="C376" s="6"/>
      <c r="D376" s="27" t="s">
        <v>45</v>
      </c>
      <c r="E376" s="27">
        <v>2015</v>
      </c>
      <c r="F376" s="6"/>
      <c r="G376" s="28">
        <v>47</v>
      </c>
      <c r="H376" s="102">
        <v>1</v>
      </c>
      <c r="I376" s="6"/>
      <c r="J376" s="6"/>
      <c r="K376" s="31">
        <v>80</v>
      </c>
      <c r="L376" s="28" t="s">
        <v>308</v>
      </c>
      <c r="M376" s="6"/>
      <c r="N376" s="6"/>
    </row>
    <row r="377" spans="2:14" ht="16.5" thickBot="1" x14ac:dyDescent="0.3">
      <c r="B377" s="7">
        <v>362</v>
      </c>
      <c r="C377" s="6"/>
      <c r="D377" s="27" t="s">
        <v>443</v>
      </c>
      <c r="E377" s="27">
        <v>2015</v>
      </c>
      <c r="F377" s="6"/>
      <c r="G377" s="28">
        <v>47</v>
      </c>
      <c r="H377" s="102">
        <v>1</v>
      </c>
      <c r="I377" s="6"/>
      <c r="J377" s="6"/>
      <c r="K377" s="31">
        <v>119</v>
      </c>
      <c r="L377" s="28" t="s">
        <v>310</v>
      </c>
      <c r="M377" s="6"/>
      <c r="N377" s="6"/>
    </row>
    <row r="378" spans="2:14" ht="32.25" thickBot="1" x14ac:dyDescent="0.3">
      <c r="B378" s="7">
        <v>363</v>
      </c>
      <c r="C378" s="6"/>
      <c r="D378" s="27" t="s">
        <v>825</v>
      </c>
      <c r="E378" s="27">
        <v>2015</v>
      </c>
      <c r="F378" s="6"/>
      <c r="G378" s="28">
        <v>48</v>
      </c>
      <c r="H378" s="102">
        <v>1</v>
      </c>
      <c r="I378" s="6"/>
      <c r="J378" s="6"/>
      <c r="K378" s="31">
        <v>260</v>
      </c>
      <c r="L378" s="28" t="s">
        <v>312</v>
      </c>
      <c r="M378" s="6"/>
      <c r="N378" s="6"/>
    </row>
    <row r="379" spans="2:14" ht="32.25" thickBot="1" x14ac:dyDescent="0.3">
      <c r="B379" s="7">
        <v>364</v>
      </c>
      <c r="C379" s="6"/>
      <c r="D379" s="27" t="s">
        <v>826</v>
      </c>
      <c r="E379" s="27">
        <v>2015</v>
      </c>
      <c r="F379" s="6"/>
      <c r="G379" s="28">
        <v>48</v>
      </c>
      <c r="H379" s="102" t="s">
        <v>69</v>
      </c>
      <c r="I379" s="6"/>
      <c r="J379" s="6"/>
      <c r="K379" s="31">
        <v>266</v>
      </c>
      <c r="L379" s="28" t="s">
        <v>314</v>
      </c>
      <c r="M379" s="6"/>
      <c r="N379" s="6"/>
    </row>
    <row r="380" spans="2:14" ht="32.25" thickBot="1" x14ac:dyDescent="0.3">
      <c r="B380" s="7">
        <v>365</v>
      </c>
      <c r="C380" s="6"/>
      <c r="D380" s="27" t="s">
        <v>827</v>
      </c>
      <c r="E380" s="27">
        <v>2015</v>
      </c>
      <c r="F380" s="6"/>
      <c r="G380" s="28">
        <v>48</v>
      </c>
      <c r="H380" s="102" t="s">
        <v>71</v>
      </c>
      <c r="I380" s="6"/>
      <c r="J380" s="6"/>
      <c r="K380" s="31">
        <v>143</v>
      </c>
      <c r="L380" s="28" t="s">
        <v>314</v>
      </c>
      <c r="M380" s="6"/>
      <c r="N380" s="6"/>
    </row>
    <row r="381" spans="2:14" ht="16.5" thickBot="1" x14ac:dyDescent="0.3">
      <c r="B381" s="7">
        <v>366</v>
      </c>
      <c r="C381" s="6"/>
      <c r="D381" s="27" t="s">
        <v>452</v>
      </c>
      <c r="E381" s="27">
        <v>2015</v>
      </c>
      <c r="F381" s="6"/>
      <c r="G381" s="28">
        <v>48</v>
      </c>
      <c r="H381" s="102">
        <v>1</v>
      </c>
      <c r="I381" s="6"/>
      <c r="J381" s="6"/>
      <c r="K381" s="31">
        <v>191</v>
      </c>
      <c r="L381" s="28" t="s">
        <v>316</v>
      </c>
      <c r="M381" s="6"/>
      <c r="N381" s="6"/>
    </row>
    <row r="382" spans="2:14" ht="16.5" thickBot="1" x14ac:dyDescent="0.3">
      <c r="B382" s="7">
        <v>367</v>
      </c>
      <c r="C382" s="6"/>
      <c r="D382" s="27" t="s">
        <v>828</v>
      </c>
      <c r="E382" s="27">
        <v>2015</v>
      </c>
      <c r="F382" s="6"/>
      <c r="G382" s="28">
        <v>48</v>
      </c>
      <c r="H382" s="102">
        <v>1</v>
      </c>
      <c r="I382" s="6"/>
      <c r="J382" s="6"/>
      <c r="K382" s="31">
        <v>198</v>
      </c>
      <c r="L382" s="28" t="s">
        <v>318</v>
      </c>
      <c r="M382" s="6"/>
      <c r="N382" s="6"/>
    </row>
    <row r="383" spans="2:14" ht="16.5" thickBot="1" x14ac:dyDescent="0.3">
      <c r="B383" s="7">
        <v>368</v>
      </c>
      <c r="C383" s="6"/>
      <c r="D383" s="27" t="s">
        <v>453</v>
      </c>
      <c r="E383" s="27">
        <v>2015</v>
      </c>
      <c r="F383" s="6"/>
      <c r="G383" s="28">
        <v>48</v>
      </c>
      <c r="H383" s="102">
        <v>1</v>
      </c>
      <c r="I383" s="6"/>
      <c r="J383" s="6"/>
      <c r="K383" s="31">
        <v>109</v>
      </c>
      <c r="L383" s="28" t="s">
        <v>444</v>
      </c>
      <c r="M383" s="6"/>
      <c r="N383" s="6"/>
    </row>
    <row r="384" spans="2:14" ht="16.5" thickBot="1" x14ac:dyDescent="0.3">
      <c r="B384" s="7">
        <v>369</v>
      </c>
      <c r="C384" s="6"/>
      <c r="D384" s="27" t="s">
        <v>790</v>
      </c>
      <c r="E384" s="27">
        <v>2015</v>
      </c>
      <c r="F384" s="6"/>
      <c r="G384" s="28">
        <v>48</v>
      </c>
      <c r="H384" s="102">
        <v>1</v>
      </c>
      <c r="I384" s="6"/>
      <c r="J384" s="6"/>
      <c r="K384" s="31">
        <v>72</v>
      </c>
      <c r="L384" s="28" t="s">
        <v>792</v>
      </c>
      <c r="M384" s="6"/>
      <c r="N384" s="6"/>
    </row>
    <row r="385" spans="2:14" ht="16.5" thickBot="1" x14ac:dyDescent="0.3">
      <c r="B385" s="7">
        <v>370</v>
      </c>
      <c r="C385" s="6"/>
      <c r="D385" s="27" t="s">
        <v>793</v>
      </c>
      <c r="E385" s="27">
        <v>2015</v>
      </c>
      <c r="F385" s="6"/>
      <c r="G385" s="28">
        <v>48</v>
      </c>
      <c r="H385" s="102">
        <v>1</v>
      </c>
      <c r="I385" s="6"/>
      <c r="J385" s="6"/>
      <c r="K385" s="31">
        <v>62</v>
      </c>
      <c r="L385" s="28" t="s">
        <v>791</v>
      </c>
      <c r="M385" s="6"/>
      <c r="N385" s="6"/>
    </row>
    <row r="386" spans="2:14" ht="16.5" thickBot="1" x14ac:dyDescent="0.3">
      <c r="B386" s="7">
        <v>371</v>
      </c>
      <c r="C386" s="6"/>
      <c r="D386" s="27" t="s">
        <v>794</v>
      </c>
      <c r="E386" s="27">
        <v>2015</v>
      </c>
      <c r="F386" s="6"/>
      <c r="G386" s="28">
        <v>49</v>
      </c>
      <c r="H386" s="102" t="s">
        <v>69</v>
      </c>
      <c r="I386" s="6"/>
      <c r="J386" s="6"/>
      <c r="K386" s="31">
        <v>136</v>
      </c>
      <c r="L386" s="28" t="s">
        <v>795</v>
      </c>
      <c r="M386" s="6"/>
      <c r="N386" s="6"/>
    </row>
    <row r="387" spans="2:14" ht="16.5" thickBot="1" x14ac:dyDescent="0.3">
      <c r="B387" s="7">
        <v>372</v>
      </c>
      <c r="C387" s="6"/>
      <c r="D387" s="27" t="s">
        <v>454</v>
      </c>
      <c r="E387" s="27">
        <v>2015</v>
      </c>
      <c r="F387" s="6"/>
      <c r="G387" s="28">
        <v>49</v>
      </c>
      <c r="H387" s="102" t="s">
        <v>71</v>
      </c>
      <c r="I387" s="6"/>
      <c r="J387" s="6"/>
      <c r="K387" s="31">
        <v>167</v>
      </c>
      <c r="L387" s="28" t="s">
        <v>795</v>
      </c>
      <c r="M387" s="6"/>
      <c r="N387" s="6"/>
    </row>
    <row r="388" spans="2:14" ht="16.5" thickBot="1" x14ac:dyDescent="0.3">
      <c r="B388" s="7">
        <v>373</v>
      </c>
      <c r="C388" s="6"/>
      <c r="D388" s="27" t="s">
        <v>455</v>
      </c>
      <c r="E388" s="27">
        <v>2015</v>
      </c>
      <c r="F388" s="6"/>
      <c r="G388" s="28">
        <v>49</v>
      </c>
      <c r="H388" s="102">
        <v>1</v>
      </c>
      <c r="I388" s="6"/>
      <c r="J388" s="6"/>
      <c r="K388" s="31">
        <v>155</v>
      </c>
      <c r="L388" s="28" t="s">
        <v>445</v>
      </c>
      <c r="M388" s="6"/>
      <c r="N388" s="6"/>
    </row>
    <row r="389" spans="2:14" ht="16.5" thickBot="1" x14ac:dyDescent="0.3">
      <c r="B389" s="7">
        <v>374</v>
      </c>
      <c r="C389" s="6"/>
      <c r="D389" s="27" t="s">
        <v>456</v>
      </c>
      <c r="E389" s="27">
        <v>2015</v>
      </c>
      <c r="F389" s="6"/>
      <c r="G389" s="28">
        <v>49</v>
      </c>
      <c r="H389" s="102">
        <v>1</v>
      </c>
      <c r="I389" s="6"/>
      <c r="J389" s="6"/>
      <c r="K389" s="31">
        <v>182</v>
      </c>
      <c r="L389" s="28" t="s">
        <v>446</v>
      </c>
      <c r="M389" s="6"/>
      <c r="N389" s="6"/>
    </row>
    <row r="390" spans="2:14" ht="16.5" thickBot="1" x14ac:dyDescent="0.3">
      <c r="B390" s="7">
        <v>375</v>
      </c>
      <c r="C390" s="6"/>
      <c r="D390" s="27" t="s">
        <v>457</v>
      </c>
      <c r="E390" s="27">
        <v>2015</v>
      </c>
      <c r="F390" s="6"/>
      <c r="G390" s="28">
        <v>49</v>
      </c>
      <c r="H390" s="102">
        <v>1</v>
      </c>
      <c r="I390" s="6"/>
      <c r="J390" s="6"/>
      <c r="K390" s="31">
        <v>313</v>
      </c>
      <c r="L390" s="28" t="s">
        <v>447</v>
      </c>
      <c r="M390" s="6"/>
      <c r="N390" s="6"/>
    </row>
    <row r="391" spans="2:14" ht="16.5" thickBot="1" x14ac:dyDescent="0.3">
      <c r="B391" s="7">
        <v>376</v>
      </c>
      <c r="C391" s="6"/>
      <c r="D391" s="27" t="s">
        <v>458</v>
      </c>
      <c r="E391" s="27">
        <v>2015</v>
      </c>
      <c r="F391" s="6"/>
      <c r="G391" s="28">
        <v>49</v>
      </c>
      <c r="H391" s="102">
        <v>1</v>
      </c>
      <c r="I391" s="6"/>
      <c r="J391" s="6"/>
      <c r="K391" s="31">
        <v>185</v>
      </c>
      <c r="L391" s="28" t="s">
        <v>448</v>
      </c>
      <c r="M391" s="6"/>
      <c r="N391" s="6"/>
    </row>
    <row r="392" spans="2:14" ht="16.5" thickBot="1" x14ac:dyDescent="0.3">
      <c r="B392" s="7">
        <v>377</v>
      </c>
      <c r="C392" s="6"/>
      <c r="D392" s="27" t="s">
        <v>459</v>
      </c>
      <c r="E392" s="27">
        <v>2015</v>
      </c>
      <c r="F392" s="6"/>
      <c r="G392" s="28">
        <v>49</v>
      </c>
      <c r="H392" s="102" t="s">
        <v>79</v>
      </c>
      <c r="I392" s="6"/>
      <c r="J392" s="6"/>
      <c r="K392" s="31">
        <v>103</v>
      </c>
      <c r="L392" s="28" t="s">
        <v>449</v>
      </c>
      <c r="M392" s="6"/>
      <c r="N392" s="6"/>
    </row>
    <row r="393" spans="2:14" ht="16.5" thickBot="1" x14ac:dyDescent="0.3">
      <c r="B393" s="7">
        <v>378</v>
      </c>
      <c r="C393" s="6"/>
      <c r="D393" s="27" t="s">
        <v>459</v>
      </c>
      <c r="E393" s="27">
        <v>2015</v>
      </c>
      <c r="F393" s="6"/>
      <c r="G393" s="28">
        <v>49</v>
      </c>
      <c r="H393" s="102" t="s">
        <v>81</v>
      </c>
      <c r="I393" s="6"/>
      <c r="J393" s="6"/>
      <c r="K393" s="31">
        <v>16</v>
      </c>
      <c r="L393" s="28" t="s">
        <v>449</v>
      </c>
      <c r="M393" s="6"/>
      <c r="N393" s="6"/>
    </row>
    <row r="394" spans="2:14" ht="16.5" thickBot="1" x14ac:dyDescent="0.3">
      <c r="B394" s="7">
        <v>379</v>
      </c>
      <c r="C394" s="6"/>
      <c r="D394" s="27" t="s">
        <v>459</v>
      </c>
      <c r="E394" s="27">
        <v>2015</v>
      </c>
      <c r="F394" s="6"/>
      <c r="G394" s="28">
        <v>49</v>
      </c>
      <c r="H394" s="102" t="s">
        <v>82</v>
      </c>
      <c r="I394" s="6"/>
      <c r="J394" s="6"/>
      <c r="K394" s="31">
        <v>22</v>
      </c>
      <c r="L394" s="28" t="s">
        <v>449</v>
      </c>
      <c r="M394" s="6"/>
      <c r="N394" s="6"/>
    </row>
    <row r="395" spans="2:14" ht="16.5" thickBot="1" x14ac:dyDescent="0.3">
      <c r="B395" s="7">
        <v>380</v>
      </c>
      <c r="C395" s="6"/>
      <c r="D395" s="27" t="s">
        <v>829</v>
      </c>
      <c r="E395" s="27">
        <v>2015</v>
      </c>
      <c r="F395" s="6"/>
      <c r="G395" s="28">
        <v>50</v>
      </c>
      <c r="H395" s="102" t="s">
        <v>818</v>
      </c>
      <c r="I395" s="6"/>
      <c r="J395" s="6"/>
      <c r="K395" s="31">
        <v>306</v>
      </c>
      <c r="L395" s="28" t="s">
        <v>450</v>
      </c>
      <c r="M395" s="6"/>
      <c r="N395" s="6"/>
    </row>
    <row r="396" spans="2:14" ht="16.5" thickBot="1" x14ac:dyDescent="0.3">
      <c r="B396" s="7">
        <v>381</v>
      </c>
      <c r="C396" s="6"/>
      <c r="D396" s="27" t="s">
        <v>829</v>
      </c>
      <c r="E396" s="27">
        <v>2015</v>
      </c>
      <c r="F396" s="6"/>
      <c r="G396" s="28">
        <v>50</v>
      </c>
      <c r="H396" s="102" t="s">
        <v>817</v>
      </c>
      <c r="I396" s="52"/>
      <c r="J396" s="6"/>
      <c r="K396" s="31">
        <v>255</v>
      </c>
      <c r="L396" s="28" t="s">
        <v>450</v>
      </c>
      <c r="M396" s="6"/>
      <c r="N396" s="6"/>
    </row>
    <row r="397" spans="2:14" ht="16.5" thickBot="1" x14ac:dyDescent="0.3">
      <c r="B397" s="7">
        <v>382</v>
      </c>
      <c r="C397" s="6"/>
      <c r="D397" s="27" t="s">
        <v>466</v>
      </c>
      <c r="E397" s="27">
        <v>2015</v>
      </c>
      <c r="F397" s="6"/>
      <c r="G397" s="28">
        <v>50</v>
      </c>
      <c r="H397" s="102">
        <v>1</v>
      </c>
      <c r="I397" s="6"/>
      <c r="J397" s="6"/>
      <c r="K397" s="31">
        <v>108</v>
      </c>
      <c r="L397" s="28" t="s">
        <v>451</v>
      </c>
      <c r="M397" s="6"/>
      <c r="N397" s="6"/>
    </row>
    <row r="398" spans="2:14" ht="16.5" thickBot="1" x14ac:dyDescent="0.3">
      <c r="B398" s="7">
        <v>383</v>
      </c>
      <c r="C398" s="6"/>
      <c r="D398" s="27" t="s">
        <v>796</v>
      </c>
      <c r="E398" s="27">
        <v>2015</v>
      </c>
      <c r="F398" s="6"/>
      <c r="G398" s="28">
        <v>50</v>
      </c>
      <c r="H398" s="102">
        <v>1</v>
      </c>
      <c r="I398" s="6"/>
      <c r="J398" s="6"/>
      <c r="K398" s="31">
        <v>55</v>
      </c>
      <c r="L398" s="28" t="s">
        <v>797</v>
      </c>
      <c r="M398" s="6"/>
      <c r="N398" s="6"/>
    </row>
    <row r="399" spans="2:14" ht="16.5" thickBot="1" x14ac:dyDescent="0.3">
      <c r="B399" s="7">
        <v>384</v>
      </c>
      <c r="C399" s="6"/>
      <c r="D399" s="27" t="s">
        <v>798</v>
      </c>
      <c r="E399" s="27">
        <v>2015</v>
      </c>
      <c r="F399" s="6"/>
      <c r="G399" s="28">
        <v>50</v>
      </c>
      <c r="H399" s="102">
        <v>1</v>
      </c>
      <c r="I399" s="6"/>
      <c r="J399" s="6"/>
      <c r="K399" s="31">
        <v>78</v>
      </c>
      <c r="L399" s="28" t="s">
        <v>799</v>
      </c>
      <c r="M399" s="6"/>
      <c r="N399" s="6"/>
    </row>
    <row r="400" spans="2:14" ht="16.5" thickBot="1" x14ac:dyDescent="0.3">
      <c r="B400" s="7">
        <v>385</v>
      </c>
      <c r="C400" s="6"/>
      <c r="D400" s="27" t="s">
        <v>467</v>
      </c>
      <c r="E400" s="27">
        <v>2015</v>
      </c>
      <c r="F400" s="6"/>
      <c r="G400" s="28">
        <v>50</v>
      </c>
      <c r="H400" s="102">
        <v>1</v>
      </c>
      <c r="I400" s="6"/>
      <c r="J400" s="6"/>
      <c r="K400" s="31">
        <v>106</v>
      </c>
      <c r="L400" s="28" t="s">
        <v>460</v>
      </c>
      <c r="M400" s="6"/>
      <c r="N400" s="6"/>
    </row>
    <row r="401" spans="2:14" ht="16.5" thickBot="1" x14ac:dyDescent="0.3">
      <c r="B401" s="7">
        <v>386</v>
      </c>
      <c r="C401" s="6"/>
      <c r="D401" s="27" t="s">
        <v>879</v>
      </c>
      <c r="E401" s="27">
        <v>2015</v>
      </c>
      <c r="F401" s="6"/>
      <c r="G401" s="28">
        <v>51</v>
      </c>
      <c r="H401" s="102" t="s">
        <v>471</v>
      </c>
      <c r="I401" s="6"/>
      <c r="J401" s="6"/>
      <c r="K401" s="31">
        <v>200</v>
      </c>
      <c r="L401" s="28" t="s">
        <v>461</v>
      </c>
      <c r="M401" s="6"/>
      <c r="N401" s="6"/>
    </row>
    <row r="402" spans="2:14" ht="16.5" thickBot="1" x14ac:dyDescent="0.3">
      <c r="B402" s="7">
        <v>386</v>
      </c>
      <c r="C402" s="6"/>
      <c r="D402" s="27" t="s">
        <v>879</v>
      </c>
      <c r="E402" s="27">
        <v>2015</v>
      </c>
      <c r="F402" s="6"/>
      <c r="G402" s="28">
        <v>51</v>
      </c>
      <c r="H402" s="102" t="s">
        <v>472</v>
      </c>
      <c r="I402" s="6"/>
      <c r="J402" s="6"/>
      <c r="K402" s="31">
        <v>200</v>
      </c>
      <c r="L402" s="28" t="s">
        <v>461</v>
      </c>
      <c r="M402" s="6"/>
      <c r="N402" s="6"/>
    </row>
    <row r="403" spans="2:14" ht="16.5" thickBot="1" x14ac:dyDescent="0.3">
      <c r="B403" s="7">
        <v>386</v>
      </c>
      <c r="C403" s="6"/>
      <c r="D403" s="27" t="s">
        <v>879</v>
      </c>
      <c r="E403" s="27">
        <v>2015</v>
      </c>
      <c r="F403" s="6"/>
      <c r="G403" s="28">
        <v>51</v>
      </c>
      <c r="H403" s="102" t="s">
        <v>473</v>
      </c>
      <c r="I403" s="6"/>
      <c r="J403" s="6"/>
      <c r="K403" s="31">
        <v>279</v>
      </c>
      <c r="L403" s="28" t="s">
        <v>461</v>
      </c>
      <c r="M403" s="6"/>
      <c r="N403" s="6"/>
    </row>
    <row r="404" spans="2:14" ht="16.5" thickBot="1" x14ac:dyDescent="0.3">
      <c r="B404" s="7">
        <v>386</v>
      </c>
      <c r="C404" s="6"/>
      <c r="D404" s="27" t="s">
        <v>879</v>
      </c>
      <c r="E404" s="27">
        <v>2015</v>
      </c>
      <c r="F404" s="6"/>
      <c r="G404" s="28">
        <v>51</v>
      </c>
      <c r="H404" s="102" t="s">
        <v>474</v>
      </c>
      <c r="I404" s="6"/>
      <c r="J404" s="6"/>
      <c r="K404" s="31">
        <v>135</v>
      </c>
      <c r="L404" s="28" t="s">
        <v>461</v>
      </c>
      <c r="M404" s="6"/>
      <c r="N404" s="6"/>
    </row>
    <row r="405" spans="2:14" ht="16.5" thickBot="1" x14ac:dyDescent="0.3">
      <c r="B405" s="7">
        <v>386</v>
      </c>
      <c r="C405" s="6"/>
      <c r="D405" s="27" t="s">
        <v>879</v>
      </c>
      <c r="E405" s="27">
        <v>2015</v>
      </c>
      <c r="F405" s="6"/>
      <c r="G405" s="28">
        <v>51</v>
      </c>
      <c r="H405" s="102" t="s">
        <v>475</v>
      </c>
      <c r="I405" s="6"/>
      <c r="J405" s="6"/>
      <c r="K405" s="31">
        <v>253</v>
      </c>
      <c r="L405" s="28" t="s">
        <v>461</v>
      </c>
      <c r="M405" s="6"/>
      <c r="N405" s="6"/>
    </row>
    <row r="406" spans="2:14" ht="16.5" thickBot="1" x14ac:dyDescent="0.3">
      <c r="B406" s="7">
        <v>386</v>
      </c>
      <c r="C406" s="6"/>
      <c r="D406" s="27" t="s">
        <v>879</v>
      </c>
      <c r="E406" s="27">
        <v>2015</v>
      </c>
      <c r="F406" s="6"/>
      <c r="G406" s="28">
        <v>51</v>
      </c>
      <c r="H406" s="102" t="s">
        <v>476</v>
      </c>
      <c r="I406" s="6"/>
      <c r="J406" s="6"/>
      <c r="K406" s="31">
        <v>128</v>
      </c>
      <c r="L406" s="28" t="s">
        <v>461</v>
      </c>
      <c r="M406" s="6"/>
      <c r="N406" s="6"/>
    </row>
    <row r="407" spans="2:14" ht="16.5" thickBot="1" x14ac:dyDescent="0.3">
      <c r="B407" s="7">
        <v>392</v>
      </c>
      <c r="C407" s="6"/>
      <c r="D407" s="27" t="s">
        <v>477</v>
      </c>
      <c r="E407" s="27">
        <v>2015</v>
      </c>
      <c r="F407" s="6"/>
      <c r="G407" s="28">
        <v>52</v>
      </c>
      <c r="H407" s="102">
        <v>1</v>
      </c>
      <c r="I407" s="6"/>
      <c r="J407" s="6"/>
      <c r="K407" s="31">
        <v>116</v>
      </c>
      <c r="L407" s="28" t="s">
        <v>462</v>
      </c>
      <c r="M407" s="6"/>
      <c r="N407" s="6"/>
    </row>
    <row r="408" spans="2:14" ht="16.5" thickBot="1" x14ac:dyDescent="0.3">
      <c r="B408" s="7">
        <v>393</v>
      </c>
      <c r="C408" s="6"/>
      <c r="D408" s="27" t="s">
        <v>478</v>
      </c>
      <c r="E408" s="27">
        <v>2015</v>
      </c>
      <c r="F408" s="6"/>
      <c r="G408" s="28">
        <v>52</v>
      </c>
      <c r="H408" s="102">
        <v>1</v>
      </c>
      <c r="I408" s="6"/>
      <c r="J408" s="6"/>
      <c r="K408" s="31">
        <v>63</v>
      </c>
      <c r="L408" s="28" t="s">
        <v>463</v>
      </c>
      <c r="M408" s="6"/>
      <c r="N408" s="6"/>
    </row>
    <row r="409" spans="2:14" ht="16.5" thickBot="1" x14ac:dyDescent="0.3">
      <c r="B409" s="7">
        <v>394</v>
      </c>
      <c r="C409" s="6"/>
      <c r="D409" s="27" t="s">
        <v>148</v>
      </c>
      <c r="E409" s="27">
        <v>2015</v>
      </c>
      <c r="F409" s="6"/>
      <c r="G409" s="28">
        <v>52</v>
      </c>
      <c r="H409" s="102">
        <v>1</v>
      </c>
      <c r="I409" s="6"/>
      <c r="J409" s="6"/>
      <c r="K409" s="31">
        <v>78</v>
      </c>
      <c r="L409" s="28" t="s">
        <v>464</v>
      </c>
      <c r="M409" s="6"/>
      <c r="N409" s="6"/>
    </row>
    <row r="410" spans="2:14" ht="16.5" thickBot="1" x14ac:dyDescent="0.3">
      <c r="B410" s="7">
        <v>395</v>
      </c>
      <c r="C410" s="6"/>
      <c r="D410" s="27" t="s">
        <v>146</v>
      </c>
      <c r="E410" s="27">
        <v>2015</v>
      </c>
      <c r="F410" s="6"/>
      <c r="G410" s="28">
        <v>52</v>
      </c>
      <c r="H410" s="102">
        <v>1</v>
      </c>
      <c r="I410" s="6"/>
      <c r="J410" s="6"/>
      <c r="K410" s="31">
        <v>51</v>
      </c>
      <c r="L410" s="28" t="s">
        <v>465</v>
      </c>
      <c r="M410" s="6"/>
      <c r="N410" s="6"/>
    </row>
    <row r="411" spans="2:14" ht="16.5" thickBot="1" x14ac:dyDescent="0.3">
      <c r="B411" s="7">
        <v>396</v>
      </c>
      <c r="C411" s="6"/>
      <c r="D411" s="27" t="s">
        <v>332</v>
      </c>
      <c r="E411" s="27">
        <v>2015</v>
      </c>
      <c r="F411" s="6"/>
      <c r="G411" s="28">
        <v>52</v>
      </c>
      <c r="H411" s="102">
        <v>1</v>
      </c>
      <c r="I411" s="6"/>
      <c r="J411" s="6"/>
      <c r="K411" s="31">
        <v>107</v>
      </c>
      <c r="L411" s="28" t="s">
        <v>468</v>
      </c>
      <c r="M411" s="6"/>
      <c r="N411" s="6"/>
    </row>
    <row r="412" spans="2:14" ht="16.5" thickBot="1" x14ac:dyDescent="0.3">
      <c r="B412" s="7">
        <v>397</v>
      </c>
      <c r="C412" s="6"/>
      <c r="D412" s="27" t="s">
        <v>479</v>
      </c>
      <c r="E412" s="27">
        <v>2015</v>
      </c>
      <c r="F412" s="6"/>
      <c r="G412" s="28">
        <v>52</v>
      </c>
      <c r="H412" s="102" t="s">
        <v>471</v>
      </c>
      <c r="I412" s="6"/>
      <c r="J412" s="6"/>
      <c r="K412" s="31">
        <v>200</v>
      </c>
      <c r="L412" s="28" t="s">
        <v>469</v>
      </c>
      <c r="M412" s="6"/>
      <c r="N412" s="6"/>
    </row>
    <row r="413" spans="2:14" ht="16.5" thickBot="1" x14ac:dyDescent="0.3">
      <c r="B413" s="7">
        <v>398</v>
      </c>
      <c r="C413" s="6"/>
      <c r="D413" s="27" t="s">
        <v>479</v>
      </c>
      <c r="E413" s="27">
        <v>2015</v>
      </c>
      <c r="F413" s="6"/>
      <c r="G413" s="28">
        <v>52</v>
      </c>
      <c r="H413" s="102" t="s">
        <v>472</v>
      </c>
      <c r="I413" s="6"/>
      <c r="J413" s="6"/>
      <c r="K413" s="31">
        <v>118</v>
      </c>
      <c r="L413" s="28" t="s">
        <v>469</v>
      </c>
      <c r="M413" s="6"/>
      <c r="N413" s="6"/>
    </row>
    <row r="414" spans="2:14" ht="16.5" thickBot="1" x14ac:dyDescent="0.3">
      <c r="B414" s="7">
        <v>399</v>
      </c>
      <c r="C414" s="6"/>
      <c r="D414" s="27" t="s">
        <v>479</v>
      </c>
      <c r="E414" s="27">
        <v>2015</v>
      </c>
      <c r="F414" s="6"/>
      <c r="G414" s="28">
        <v>52</v>
      </c>
      <c r="H414" s="102" t="s">
        <v>473</v>
      </c>
      <c r="I414" s="6"/>
      <c r="J414" s="6"/>
      <c r="K414" s="31">
        <v>99</v>
      </c>
      <c r="L414" s="28" t="s">
        <v>469</v>
      </c>
      <c r="M414" s="6"/>
      <c r="N414" s="6"/>
    </row>
    <row r="415" spans="2:14" ht="16.5" thickBot="1" x14ac:dyDescent="0.3">
      <c r="B415" s="7">
        <v>400</v>
      </c>
      <c r="C415" s="6"/>
      <c r="D415" s="27" t="s">
        <v>479</v>
      </c>
      <c r="E415" s="27">
        <v>2015</v>
      </c>
      <c r="F415" s="6"/>
      <c r="G415" s="28">
        <v>52</v>
      </c>
      <c r="H415" s="102" t="s">
        <v>474</v>
      </c>
      <c r="I415" s="6"/>
      <c r="J415" s="6"/>
      <c r="K415" s="31">
        <v>82</v>
      </c>
      <c r="L415" s="28" t="s">
        <v>469</v>
      </c>
      <c r="M415" s="6"/>
      <c r="N415" s="6"/>
    </row>
    <row r="416" spans="2:14" ht="16.5" thickBot="1" x14ac:dyDescent="0.3">
      <c r="B416" s="7">
        <v>401</v>
      </c>
      <c r="C416" s="6"/>
      <c r="D416" s="27" t="s">
        <v>479</v>
      </c>
      <c r="E416" s="27">
        <v>2015</v>
      </c>
      <c r="F416" s="6"/>
      <c r="G416" s="28">
        <v>52</v>
      </c>
      <c r="H416" s="102" t="s">
        <v>475</v>
      </c>
      <c r="I416" s="6"/>
      <c r="J416" s="6"/>
      <c r="K416" s="31">
        <v>104</v>
      </c>
      <c r="L416" s="28" t="s">
        <v>469</v>
      </c>
      <c r="M416" s="6"/>
      <c r="N416" s="6"/>
    </row>
    <row r="417" spans="2:14" ht="16.5" thickBot="1" x14ac:dyDescent="0.3">
      <c r="B417" s="7">
        <v>402</v>
      </c>
      <c r="C417" s="6"/>
      <c r="D417" s="27" t="s">
        <v>479</v>
      </c>
      <c r="E417" s="27">
        <v>2015</v>
      </c>
      <c r="F417" s="6"/>
      <c r="G417" s="28">
        <v>52</v>
      </c>
      <c r="H417" s="102" t="s">
        <v>476</v>
      </c>
      <c r="I417" s="6"/>
      <c r="J417" s="6"/>
      <c r="K417" s="31">
        <v>144</v>
      </c>
      <c r="L417" s="28" t="s">
        <v>469</v>
      </c>
      <c r="M417" s="6"/>
      <c r="N417" s="6"/>
    </row>
    <row r="418" spans="2:14" ht="16.5" thickBot="1" x14ac:dyDescent="0.3">
      <c r="B418" s="7">
        <v>403</v>
      </c>
      <c r="C418" s="6"/>
      <c r="D418" s="27" t="s">
        <v>830</v>
      </c>
      <c r="E418" s="27">
        <v>2015</v>
      </c>
      <c r="F418" s="6"/>
      <c r="G418" s="28">
        <v>53</v>
      </c>
      <c r="H418" s="102">
        <v>1</v>
      </c>
      <c r="I418" s="6"/>
      <c r="J418" s="6"/>
      <c r="K418" s="31">
        <v>146</v>
      </c>
      <c r="L418" s="28" t="s">
        <v>470</v>
      </c>
      <c r="M418" s="6"/>
      <c r="N418" s="6"/>
    </row>
    <row r="419" spans="2:14" ht="16.5" thickBot="1" x14ac:dyDescent="0.3">
      <c r="B419" s="7">
        <v>404</v>
      </c>
      <c r="C419" s="6"/>
      <c r="D419" s="27" t="s">
        <v>490</v>
      </c>
      <c r="E419" s="27">
        <v>2015</v>
      </c>
      <c r="F419" s="6"/>
      <c r="G419" s="28">
        <v>53</v>
      </c>
      <c r="H419" s="102">
        <v>1</v>
      </c>
      <c r="I419" s="6"/>
      <c r="J419" s="6"/>
      <c r="K419" s="31">
        <v>116</v>
      </c>
      <c r="L419" s="28" t="s">
        <v>480</v>
      </c>
      <c r="M419" s="6"/>
      <c r="N419" s="6"/>
    </row>
    <row r="420" spans="2:14" ht="16.5" thickBot="1" x14ac:dyDescent="0.3">
      <c r="B420" s="7">
        <v>405</v>
      </c>
      <c r="C420" s="6"/>
      <c r="D420" s="27" t="s">
        <v>491</v>
      </c>
      <c r="E420" s="27">
        <v>2015</v>
      </c>
      <c r="F420" s="6"/>
      <c r="G420" s="28">
        <v>53</v>
      </c>
      <c r="H420" s="102">
        <v>1</v>
      </c>
      <c r="I420" s="6"/>
      <c r="J420" s="6"/>
      <c r="K420" s="31">
        <v>301</v>
      </c>
      <c r="L420" s="28" t="s">
        <v>481</v>
      </c>
      <c r="M420" s="6"/>
      <c r="N420" s="6"/>
    </row>
    <row r="421" spans="2:14" ht="16.5" thickBot="1" x14ac:dyDescent="0.3">
      <c r="B421" s="7">
        <v>406</v>
      </c>
      <c r="C421" s="6"/>
      <c r="D421" s="27" t="s">
        <v>492</v>
      </c>
      <c r="E421" s="27">
        <v>2015</v>
      </c>
      <c r="F421" s="6"/>
      <c r="G421" s="28">
        <v>53</v>
      </c>
      <c r="H421" s="102" t="s">
        <v>69</v>
      </c>
      <c r="I421" s="6"/>
      <c r="J421" s="6"/>
      <c r="K421" s="31">
        <v>199</v>
      </c>
      <c r="L421" s="28" t="s">
        <v>482</v>
      </c>
      <c r="M421" s="6"/>
      <c r="N421" s="6"/>
    </row>
    <row r="422" spans="2:14" ht="16.5" thickBot="1" x14ac:dyDescent="0.3">
      <c r="B422" s="7">
        <v>407</v>
      </c>
      <c r="C422" s="6"/>
      <c r="D422" s="27" t="s">
        <v>492</v>
      </c>
      <c r="E422" s="27">
        <v>2015</v>
      </c>
      <c r="F422" s="6"/>
      <c r="G422" s="28">
        <v>53</v>
      </c>
      <c r="H422" s="102" t="s">
        <v>71</v>
      </c>
      <c r="I422" s="6"/>
      <c r="J422" s="6"/>
      <c r="K422" s="31">
        <v>217</v>
      </c>
      <c r="L422" s="28" t="s">
        <v>482</v>
      </c>
      <c r="M422" s="6"/>
      <c r="N422" s="6"/>
    </row>
    <row r="423" spans="2:14" ht="16.5" thickBot="1" x14ac:dyDescent="0.3">
      <c r="B423" s="7">
        <v>408</v>
      </c>
      <c r="C423" s="6"/>
      <c r="D423" s="27" t="s">
        <v>498</v>
      </c>
      <c r="E423" s="27">
        <v>2015</v>
      </c>
      <c r="F423" s="6"/>
      <c r="G423" s="28">
        <v>54</v>
      </c>
      <c r="H423" s="102" t="s">
        <v>471</v>
      </c>
      <c r="I423" s="6"/>
      <c r="J423" s="6"/>
      <c r="K423" s="31">
        <v>200</v>
      </c>
      <c r="L423" s="28" t="s">
        <v>483</v>
      </c>
      <c r="M423" s="6"/>
      <c r="N423" s="6"/>
    </row>
    <row r="424" spans="2:14" ht="16.5" thickBot="1" x14ac:dyDescent="0.3">
      <c r="B424" s="7">
        <v>409</v>
      </c>
      <c r="C424" s="6"/>
      <c r="D424" s="27" t="s">
        <v>498</v>
      </c>
      <c r="E424" s="27">
        <v>2015</v>
      </c>
      <c r="F424" s="6"/>
      <c r="G424" s="28">
        <v>54</v>
      </c>
      <c r="H424" s="102" t="s">
        <v>472</v>
      </c>
      <c r="I424" s="6"/>
      <c r="J424" s="6"/>
      <c r="K424" s="31">
        <v>200</v>
      </c>
      <c r="L424" s="28" t="s">
        <v>483</v>
      </c>
      <c r="M424" s="6"/>
      <c r="N424" s="6"/>
    </row>
    <row r="425" spans="2:14" ht="16.5" thickBot="1" x14ac:dyDescent="0.3">
      <c r="B425" s="7">
        <v>410</v>
      </c>
      <c r="C425" s="6"/>
      <c r="D425" s="27" t="s">
        <v>498</v>
      </c>
      <c r="E425" s="27">
        <v>2015</v>
      </c>
      <c r="F425" s="6"/>
      <c r="G425" s="28">
        <v>54</v>
      </c>
      <c r="H425" s="102" t="s">
        <v>473</v>
      </c>
      <c r="I425" s="6"/>
      <c r="J425" s="6"/>
      <c r="K425" s="31">
        <v>107</v>
      </c>
      <c r="L425" s="28" t="s">
        <v>483</v>
      </c>
      <c r="M425" s="6"/>
      <c r="N425" s="6"/>
    </row>
    <row r="426" spans="2:14" ht="16.5" thickBot="1" x14ac:dyDescent="0.3">
      <c r="B426" s="7">
        <v>411</v>
      </c>
      <c r="C426" s="6"/>
      <c r="D426" s="27" t="s">
        <v>498</v>
      </c>
      <c r="E426" s="27">
        <v>2015</v>
      </c>
      <c r="F426" s="6"/>
      <c r="G426" s="28">
        <v>54</v>
      </c>
      <c r="H426" s="102" t="s">
        <v>474</v>
      </c>
      <c r="I426" s="6"/>
      <c r="J426" s="6"/>
      <c r="K426" s="31">
        <v>424</v>
      </c>
      <c r="L426" s="28" t="s">
        <v>483</v>
      </c>
      <c r="M426" s="6"/>
      <c r="N426" s="6"/>
    </row>
    <row r="427" spans="2:14" ht="16.5" thickBot="1" x14ac:dyDescent="0.3">
      <c r="B427" s="7">
        <v>412</v>
      </c>
      <c r="C427" s="6"/>
      <c r="D427" s="27" t="s">
        <v>498</v>
      </c>
      <c r="E427" s="27">
        <v>2015</v>
      </c>
      <c r="F427" s="6"/>
      <c r="G427" s="28">
        <v>54</v>
      </c>
      <c r="H427" s="102" t="s">
        <v>475</v>
      </c>
      <c r="I427" s="6"/>
      <c r="J427" s="6"/>
      <c r="K427" s="31">
        <v>443</v>
      </c>
      <c r="L427" s="28" t="s">
        <v>483</v>
      </c>
      <c r="M427" s="6"/>
      <c r="N427" s="6"/>
    </row>
    <row r="428" spans="2:14" ht="16.5" thickBot="1" x14ac:dyDescent="0.3">
      <c r="B428" s="7">
        <v>413</v>
      </c>
      <c r="C428" s="6"/>
      <c r="D428" s="27" t="s">
        <v>498</v>
      </c>
      <c r="E428" s="27">
        <v>2015</v>
      </c>
      <c r="F428" s="6"/>
      <c r="G428" s="28">
        <v>54</v>
      </c>
      <c r="H428" s="102" t="s">
        <v>476</v>
      </c>
      <c r="I428" s="6"/>
      <c r="J428" s="6"/>
      <c r="K428" s="31">
        <v>1165</v>
      </c>
      <c r="L428" s="28" t="s">
        <v>483</v>
      </c>
      <c r="M428" s="6"/>
      <c r="N428" s="6"/>
    </row>
    <row r="429" spans="2:14" ht="16.5" thickBot="1" x14ac:dyDescent="0.3">
      <c r="B429" s="7">
        <v>414</v>
      </c>
      <c r="C429" s="6"/>
      <c r="D429" s="27" t="s">
        <v>499</v>
      </c>
      <c r="E429" s="27">
        <v>2015</v>
      </c>
      <c r="F429" s="6"/>
      <c r="G429" s="28">
        <v>55</v>
      </c>
      <c r="H429" s="104" t="s">
        <v>26</v>
      </c>
      <c r="I429" s="6"/>
      <c r="J429" s="6"/>
      <c r="K429" s="31">
        <v>153</v>
      </c>
      <c r="L429" s="28" t="s">
        <v>484</v>
      </c>
      <c r="M429" s="6"/>
      <c r="N429" s="6"/>
    </row>
    <row r="430" spans="2:14" ht="16.5" thickBot="1" x14ac:dyDescent="0.3">
      <c r="B430" s="7">
        <v>415</v>
      </c>
      <c r="C430" s="6"/>
      <c r="D430" s="27" t="s">
        <v>500</v>
      </c>
      <c r="E430" s="27">
        <v>2015</v>
      </c>
      <c r="F430" s="6"/>
      <c r="G430" s="28">
        <v>55</v>
      </c>
      <c r="H430" s="104" t="s">
        <v>26</v>
      </c>
      <c r="I430" s="6"/>
      <c r="J430" s="6"/>
      <c r="K430" s="31">
        <v>66</v>
      </c>
      <c r="L430" s="28" t="s">
        <v>485</v>
      </c>
      <c r="M430" s="6"/>
      <c r="N430" s="6"/>
    </row>
    <row r="431" spans="2:14" ht="16.5" thickBot="1" x14ac:dyDescent="0.3">
      <c r="B431" s="7">
        <v>416</v>
      </c>
      <c r="C431" s="6"/>
      <c r="D431" s="27" t="s">
        <v>501</v>
      </c>
      <c r="E431" s="27">
        <v>2015</v>
      </c>
      <c r="F431" s="6"/>
      <c r="G431" s="28">
        <v>55</v>
      </c>
      <c r="H431" s="104" t="s">
        <v>26</v>
      </c>
      <c r="I431" s="6"/>
      <c r="J431" s="6"/>
      <c r="K431" s="31">
        <v>67</v>
      </c>
      <c r="L431" s="28" t="s">
        <v>486</v>
      </c>
      <c r="M431" s="6"/>
      <c r="N431" s="6"/>
    </row>
    <row r="432" spans="2:14" ht="16.5" thickBot="1" x14ac:dyDescent="0.3">
      <c r="B432" s="7">
        <v>417</v>
      </c>
      <c r="C432" s="6"/>
      <c r="D432" s="27" t="s">
        <v>379</v>
      </c>
      <c r="E432" s="27">
        <v>2015</v>
      </c>
      <c r="F432" s="6"/>
      <c r="G432" s="28">
        <v>55</v>
      </c>
      <c r="H432" s="102">
        <v>1</v>
      </c>
      <c r="I432" s="6"/>
      <c r="J432" s="6"/>
      <c r="K432" s="31">
        <v>50</v>
      </c>
      <c r="L432" s="28" t="s">
        <v>487</v>
      </c>
      <c r="M432" s="6"/>
      <c r="N432" s="6"/>
    </row>
    <row r="433" spans="2:14" ht="16.5" thickBot="1" x14ac:dyDescent="0.3">
      <c r="B433" s="7">
        <v>418</v>
      </c>
      <c r="C433" s="6"/>
      <c r="D433" s="27" t="s">
        <v>502</v>
      </c>
      <c r="E433" s="27">
        <v>2015</v>
      </c>
      <c r="F433" s="6"/>
      <c r="G433" s="28">
        <v>55</v>
      </c>
      <c r="H433" s="102" t="s">
        <v>69</v>
      </c>
      <c r="I433" s="6"/>
      <c r="J433" s="6"/>
      <c r="K433" s="31">
        <v>125</v>
      </c>
      <c r="L433" s="28" t="s">
        <v>488</v>
      </c>
      <c r="M433" s="6"/>
      <c r="N433" s="6"/>
    </row>
    <row r="434" spans="2:14" ht="16.5" thickBot="1" x14ac:dyDescent="0.3">
      <c r="B434" s="7">
        <v>419</v>
      </c>
      <c r="C434" s="6"/>
      <c r="D434" s="27" t="s">
        <v>831</v>
      </c>
      <c r="E434" s="27">
        <v>2015</v>
      </c>
      <c r="F434" s="6"/>
      <c r="G434" s="28">
        <v>55</v>
      </c>
      <c r="H434" s="102" t="s">
        <v>71</v>
      </c>
      <c r="I434" s="6"/>
      <c r="J434" s="6"/>
      <c r="K434" s="31">
        <v>186</v>
      </c>
      <c r="L434" s="28" t="s">
        <v>488</v>
      </c>
      <c r="M434" s="6"/>
      <c r="N434" s="6"/>
    </row>
    <row r="435" spans="2:14" ht="16.5" thickBot="1" x14ac:dyDescent="0.3">
      <c r="B435" s="7">
        <v>420</v>
      </c>
      <c r="C435" s="6"/>
      <c r="D435" s="27" t="s">
        <v>503</v>
      </c>
      <c r="E435" s="27">
        <v>2015</v>
      </c>
      <c r="F435" s="6"/>
      <c r="G435" s="28">
        <v>55</v>
      </c>
      <c r="H435" s="102">
        <v>1</v>
      </c>
      <c r="I435" s="6"/>
      <c r="J435" s="6"/>
      <c r="K435" s="31">
        <v>169</v>
      </c>
      <c r="L435" s="28" t="s">
        <v>489</v>
      </c>
      <c r="M435" s="6"/>
      <c r="N435" s="6"/>
    </row>
    <row r="436" spans="2:14" ht="16.5" thickBot="1" x14ac:dyDescent="0.3">
      <c r="B436" s="7">
        <v>421</v>
      </c>
      <c r="C436" s="6"/>
      <c r="D436" s="27" t="s">
        <v>504</v>
      </c>
      <c r="E436" s="27">
        <v>2015</v>
      </c>
      <c r="F436" s="6"/>
      <c r="G436" s="28">
        <v>56</v>
      </c>
      <c r="H436" s="102" t="s">
        <v>79</v>
      </c>
      <c r="I436" s="6"/>
      <c r="J436" s="6"/>
      <c r="K436" s="31">
        <v>200</v>
      </c>
      <c r="L436" s="28" t="s">
        <v>493</v>
      </c>
      <c r="M436" s="81"/>
      <c r="N436" s="6"/>
    </row>
    <row r="437" spans="2:14" ht="16.5" thickBot="1" x14ac:dyDescent="0.3">
      <c r="B437" s="7">
        <v>422</v>
      </c>
      <c r="C437" s="6"/>
      <c r="D437" s="27" t="s">
        <v>504</v>
      </c>
      <c r="E437" s="27">
        <v>2015</v>
      </c>
      <c r="F437" s="6"/>
      <c r="G437" s="28">
        <v>56</v>
      </c>
      <c r="H437" s="102" t="s">
        <v>81</v>
      </c>
      <c r="I437" s="6"/>
      <c r="J437" s="6"/>
      <c r="K437" s="31">
        <v>213</v>
      </c>
      <c r="L437" s="28" t="s">
        <v>493</v>
      </c>
      <c r="M437" s="6" t="s">
        <v>880</v>
      </c>
      <c r="N437" s="6"/>
    </row>
    <row r="438" spans="2:14" ht="16.5" thickBot="1" x14ac:dyDescent="0.3">
      <c r="B438" s="7">
        <v>423</v>
      </c>
      <c r="C438" s="6"/>
      <c r="D438" s="27" t="s">
        <v>504</v>
      </c>
      <c r="E438" s="27">
        <v>2015</v>
      </c>
      <c r="F438" s="6"/>
      <c r="G438" s="28">
        <v>56</v>
      </c>
      <c r="H438" s="102" t="s">
        <v>82</v>
      </c>
      <c r="I438" s="6"/>
      <c r="J438" s="6"/>
      <c r="K438" s="31">
        <v>120</v>
      </c>
      <c r="L438" s="28" t="s">
        <v>493</v>
      </c>
      <c r="M438" s="6" t="s">
        <v>880</v>
      </c>
      <c r="N438" s="6"/>
    </row>
    <row r="439" spans="2:14" ht="16.5" thickBot="1" x14ac:dyDescent="0.3">
      <c r="B439" s="7">
        <v>424</v>
      </c>
      <c r="C439" s="6"/>
      <c r="D439" s="27" t="s">
        <v>505</v>
      </c>
      <c r="E439" s="27">
        <v>2015</v>
      </c>
      <c r="F439" s="6"/>
      <c r="G439" s="28">
        <v>56</v>
      </c>
      <c r="H439" s="102">
        <v>1</v>
      </c>
      <c r="I439" s="6"/>
      <c r="J439" s="6"/>
      <c r="K439" s="31">
        <v>162</v>
      </c>
      <c r="L439" s="28" t="s">
        <v>494</v>
      </c>
      <c r="M439" s="6"/>
      <c r="N439" s="6"/>
    </row>
    <row r="440" spans="2:14" ht="16.5" thickBot="1" x14ac:dyDescent="0.3">
      <c r="B440" s="7">
        <v>425</v>
      </c>
      <c r="C440" s="6"/>
      <c r="D440" s="27" t="s">
        <v>506</v>
      </c>
      <c r="E440" s="27">
        <v>2015</v>
      </c>
      <c r="F440" s="6"/>
      <c r="G440" s="28">
        <v>56</v>
      </c>
      <c r="H440" s="102" t="s">
        <v>509</v>
      </c>
      <c r="I440" s="6"/>
      <c r="J440" s="6"/>
      <c r="K440" s="31">
        <v>255</v>
      </c>
      <c r="L440" s="28" t="s">
        <v>495</v>
      </c>
      <c r="M440" s="6"/>
      <c r="N440" s="6"/>
    </row>
    <row r="441" spans="2:14" ht="16.5" thickBot="1" x14ac:dyDescent="0.3">
      <c r="B441" s="7">
        <v>426</v>
      </c>
      <c r="C441" s="6"/>
      <c r="D441" s="27" t="s">
        <v>506</v>
      </c>
      <c r="E441" s="27">
        <v>2015</v>
      </c>
      <c r="F441" s="6"/>
      <c r="G441" s="28">
        <v>56</v>
      </c>
      <c r="H441" s="102" t="s">
        <v>510</v>
      </c>
      <c r="I441" s="6"/>
      <c r="J441" s="6"/>
      <c r="K441" s="31">
        <v>106</v>
      </c>
      <c r="L441" s="28" t="s">
        <v>495</v>
      </c>
      <c r="M441" s="6"/>
      <c r="N441" s="6"/>
    </row>
    <row r="442" spans="2:14" ht="16.5" thickBot="1" x14ac:dyDescent="0.3">
      <c r="B442" s="7">
        <v>427</v>
      </c>
      <c r="C442" s="6"/>
      <c r="D442" s="27" t="s">
        <v>506</v>
      </c>
      <c r="E442" s="27">
        <v>2015</v>
      </c>
      <c r="F442" s="6"/>
      <c r="G442" s="28">
        <v>57</v>
      </c>
      <c r="H442" s="102" t="s">
        <v>511</v>
      </c>
      <c r="I442" s="6"/>
      <c r="J442" s="6"/>
      <c r="K442" s="31">
        <v>236</v>
      </c>
      <c r="L442" s="28" t="s">
        <v>495</v>
      </c>
      <c r="M442" s="6"/>
      <c r="N442" s="6"/>
    </row>
    <row r="443" spans="2:14" ht="16.5" thickBot="1" x14ac:dyDescent="0.3">
      <c r="B443" s="7">
        <v>428</v>
      </c>
      <c r="C443" s="6"/>
      <c r="D443" s="27" t="s">
        <v>506</v>
      </c>
      <c r="E443" s="27">
        <v>2015</v>
      </c>
      <c r="F443" s="6"/>
      <c r="G443" s="28">
        <v>57</v>
      </c>
      <c r="H443" s="102" t="s">
        <v>512</v>
      </c>
      <c r="I443" s="6"/>
      <c r="J443" s="6"/>
      <c r="K443" s="31">
        <v>257</v>
      </c>
      <c r="L443" s="28" t="s">
        <v>495</v>
      </c>
      <c r="M443" s="6"/>
      <c r="N443" s="6"/>
    </row>
    <row r="444" spans="2:14" ht="16.5" thickBot="1" x14ac:dyDescent="0.3">
      <c r="B444" s="7">
        <v>429</v>
      </c>
      <c r="C444" s="6"/>
      <c r="D444" s="27" t="s">
        <v>507</v>
      </c>
      <c r="E444" s="27">
        <v>2015</v>
      </c>
      <c r="F444" s="6"/>
      <c r="G444" s="28">
        <v>57</v>
      </c>
      <c r="H444" s="102">
        <v>1</v>
      </c>
      <c r="I444" s="6"/>
      <c r="J444" s="6"/>
      <c r="K444" s="31"/>
      <c r="L444" s="28" t="s">
        <v>496</v>
      </c>
      <c r="M444" s="6"/>
      <c r="N444" s="6"/>
    </row>
    <row r="445" spans="2:14" ht="16.5" thickBot="1" x14ac:dyDescent="0.3">
      <c r="B445" s="7">
        <v>430</v>
      </c>
      <c r="C445" s="6"/>
      <c r="D445" s="27" t="s">
        <v>508</v>
      </c>
      <c r="E445" s="27">
        <v>2015</v>
      </c>
      <c r="F445" s="6"/>
      <c r="G445" s="28">
        <v>57</v>
      </c>
      <c r="H445" s="102">
        <v>1</v>
      </c>
      <c r="I445" s="6"/>
      <c r="J445" s="6"/>
      <c r="K445" s="31">
        <v>155</v>
      </c>
      <c r="L445" s="28" t="s">
        <v>497</v>
      </c>
      <c r="M445" s="6"/>
      <c r="N445" s="6"/>
    </row>
    <row r="446" spans="2:14" ht="16.5" thickBot="1" x14ac:dyDescent="0.3">
      <c r="B446" s="7">
        <v>431</v>
      </c>
      <c r="C446" s="6"/>
      <c r="D446" s="27" t="s">
        <v>513</v>
      </c>
      <c r="E446" s="27">
        <v>2015</v>
      </c>
      <c r="F446" s="6"/>
      <c r="G446" s="28">
        <v>58</v>
      </c>
      <c r="H446" s="102" t="s">
        <v>79</v>
      </c>
      <c r="I446" s="6"/>
      <c r="J446" s="6"/>
      <c r="K446" s="31">
        <v>200</v>
      </c>
      <c r="L446" s="28"/>
      <c r="M446" s="6"/>
      <c r="N446" s="6"/>
    </row>
    <row r="447" spans="2:14" ht="16.5" thickBot="1" x14ac:dyDescent="0.3">
      <c r="B447" s="7">
        <v>432</v>
      </c>
      <c r="C447" s="6"/>
      <c r="D447" s="27" t="s">
        <v>513</v>
      </c>
      <c r="E447" s="27">
        <v>2015</v>
      </c>
      <c r="F447" s="6"/>
      <c r="G447" s="28">
        <v>58</v>
      </c>
      <c r="H447" s="102" t="s">
        <v>81</v>
      </c>
      <c r="I447" s="6"/>
      <c r="J447" s="6"/>
      <c r="K447" s="31">
        <v>200</v>
      </c>
      <c r="L447" s="28"/>
      <c r="M447" s="6"/>
      <c r="N447" s="6"/>
    </row>
    <row r="448" spans="2:14" ht="16.5" thickBot="1" x14ac:dyDescent="0.3">
      <c r="B448" s="7">
        <v>433</v>
      </c>
      <c r="C448" s="6"/>
      <c r="D448" s="27" t="s">
        <v>513</v>
      </c>
      <c r="E448" s="27">
        <v>2015</v>
      </c>
      <c r="F448" s="6"/>
      <c r="G448" s="28">
        <v>58</v>
      </c>
      <c r="H448" s="102" t="s">
        <v>82</v>
      </c>
      <c r="I448" s="6"/>
      <c r="J448" s="6"/>
      <c r="K448" s="31">
        <v>163</v>
      </c>
      <c r="L448" s="28"/>
      <c r="M448" s="6"/>
      <c r="N448" s="6"/>
    </row>
    <row r="449" spans="2:14" ht="16.5" thickBot="1" x14ac:dyDescent="0.3">
      <c r="B449" s="7">
        <v>434</v>
      </c>
      <c r="C449" s="6"/>
      <c r="D449" s="27" t="s">
        <v>514</v>
      </c>
      <c r="E449" s="27">
        <v>2015</v>
      </c>
      <c r="F449" s="6"/>
      <c r="G449" s="28">
        <v>58</v>
      </c>
      <c r="H449" s="102">
        <v>1</v>
      </c>
      <c r="I449" s="6"/>
      <c r="J449" s="6"/>
      <c r="K449" s="31">
        <v>209</v>
      </c>
      <c r="L449" s="28"/>
      <c r="M449" s="6"/>
      <c r="N449" s="6"/>
    </row>
    <row r="450" spans="2:14" ht="16.5" thickBot="1" x14ac:dyDescent="0.3">
      <c r="B450" s="7">
        <v>435</v>
      </c>
      <c r="C450" s="6"/>
      <c r="D450" s="27" t="s">
        <v>515</v>
      </c>
      <c r="E450" s="27">
        <v>2015</v>
      </c>
      <c r="F450" s="6"/>
      <c r="G450" s="28">
        <v>58</v>
      </c>
      <c r="H450" s="102" t="s">
        <v>69</v>
      </c>
      <c r="I450" s="6"/>
      <c r="J450" s="6"/>
      <c r="K450" s="31">
        <v>200</v>
      </c>
      <c r="L450" s="28"/>
      <c r="M450" s="6"/>
      <c r="N450" s="6"/>
    </row>
    <row r="451" spans="2:14" ht="16.5" thickBot="1" x14ac:dyDescent="0.3">
      <c r="B451" s="7">
        <v>436</v>
      </c>
      <c r="C451" s="6"/>
      <c r="D451" s="27" t="s">
        <v>515</v>
      </c>
      <c r="E451" s="27">
        <v>2015</v>
      </c>
      <c r="F451" s="6"/>
      <c r="G451" s="28">
        <v>58</v>
      </c>
      <c r="H451" s="102" t="s">
        <v>71</v>
      </c>
      <c r="I451" s="6"/>
      <c r="J451" s="6"/>
      <c r="K451" s="31">
        <f>384-200</f>
        <v>184</v>
      </c>
      <c r="L451" s="28"/>
      <c r="M451" s="6"/>
      <c r="N451" s="6"/>
    </row>
    <row r="452" spans="2:14" ht="16.5" thickBot="1" x14ac:dyDescent="0.3">
      <c r="B452" s="7">
        <v>437</v>
      </c>
      <c r="C452" s="6"/>
      <c r="D452" s="27" t="s">
        <v>516</v>
      </c>
      <c r="E452" s="27">
        <v>2015</v>
      </c>
      <c r="F452" s="6"/>
      <c r="G452" s="28">
        <v>58</v>
      </c>
      <c r="H452" s="102">
        <v>1</v>
      </c>
      <c r="I452" s="6"/>
      <c r="J452" s="6"/>
      <c r="K452" s="31">
        <v>212</v>
      </c>
      <c r="L452" s="28"/>
      <c r="M452" s="6"/>
      <c r="N452" s="6"/>
    </row>
    <row r="453" spans="2:14" s="26" customFormat="1" ht="16.5" thickBot="1" x14ac:dyDescent="0.3">
      <c r="B453" s="7">
        <v>438</v>
      </c>
      <c r="C453" s="34"/>
      <c r="D453" s="34" t="s">
        <v>525</v>
      </c>
      <c r="E453" s="34">
        <v>2016</v>
      </c>
      <c r="F453" s="34"/>
      <c r="G453" s="34">
        <v>59</v>
      </c>
      <c r="H453" s="105">
        <v>1</v>
      </c>
      <c r="I453" s="34"/>
      <c r="J453" s="34"/>
      <c r="K453" s="34">
        <v>101</v>
      </c>
      <c r="L453" s="34" t="s">
        <v>27</v>
      </c>
      <c r="M453" s="34"/>
      <c r="N453" s="35"/>
    </row>
    <row r="454" spans="2:14" s="26" customFormat="1" ht="16.5" thickBot="1" x14ac:dyDescent="0.3">
      <c r="B454" s="7">
        <v>439</v>
      </c>
      <c r="C454" s="31"/>
      <c r="D454" s="31" t="s">
        <v>526</v>
      </c>
      <c r="E454" s="34">
        <v>2016</v>
      </c>
      <c r="F454" s="31"/>
      <c r="G454" s="34">
        <v>59</v>
      </c>
      <c r="H454" s="105">
        <v>1</v>
      </c>
      <c r="I454" s="31"/>
      <c r="J454" s="31"/>
      <c r="K454" s="31">
        <v>79</v>
      </c>
      <c r="L454" s="34" t="s">
        <v>29</v>
      </c>
      <c r="M454" s="31"/>
      <c r="N454" s="36"/>
    </row>
    <row r="455" spans="2:14" s="26" customFormat="1" ht="16.5" thickBot="1" x14ac:dyDescent="0.3">
      <c r="B455" s="7">
        <v>440</v>
      </c>
      <c r="C455" s="31"/>
      <c r="D455" s="31" t="s">
        <v>527</v>
      </c>
      <c r="E455" s="34">
        <v>2016</v>
      </c>
      <c r="F455" s="31"/>
      <c r="G455" s="34">
        <v>59</v>
      </c>
      <c r="H455" s="105">
        <v>1</v>
      </c>
      <c r="I455" s="31"/>
      <c r="J455" s="31"/>
      <c r="K455" s="31">
        <v>46</v>
      </c>
      <c r="L455" s="34" t="s">
        <v>31</v>
      </c>
      <c r="M455" s="31"/>
      <c r="N455" s="36"/>
    </row>
    <row r="456" spans="2:14" s="26" customFormat="1" ht="16.5" thickBot="1" x14ac:dyDescent="0.3">
      <c r="B456" s="7">
        <v>441</v>
      </c>
      <c r="C456" s="31"/>
      <c r="D456" s="31" t="s">
        <v>528</v>
      </c>
      <c r="E456" s="34">
        <v>2016</v>
      </c>
      <c r="F456" s="31"/>
      <c r="G456" s="34">
        <v>59</v>
      </c>
      <c r="H456" s="105">
        <v>1</v>
      </c>
      <c r="I456" s="31"/>
      <c r="J456" s="31"/>
      <c r="K456" s="31">
        <v>406</v>
      </c>
      <c r="L456" s="34" t="s">
        <v>33</v>
      </c>
      <c r="M456" s="31"/>
      <c r="N456" s="36"/>
    </row>
    <row r="457" spans="2:14" s="26" customFormat="1" ht="16.5" thickBot="1" x14ac:dyDescent="0.3">
      <c r="B457" s="7">
        <v>442</v>
      </c>
      <c r="C457" s="31"/>
      <c r="D457" s="31" t="s">
        <v>529</v>
      </c>
      <c r="E457" s="34">
        <v>2016</v>
      </c>
      <c r="F457" s="31"/>
      <c r="G457" s="34">
        <v>59</v>
      </c>
      <c r="H457" s="105">
        <v>1</v>
      </c>
      <c r="I457" s="31"/>
      <c r="J457" s="31"/>
      <c r="K457" s="31">
        <v>88</v>
      </c>
      <c r="L457" s="34" t="s">
        <v>35</v>
      </c>
      <c r="M457" s="31"/>
      <c r="N457" s="36"/>
    </row>
    <row r="458" spans="2:14" s="26" customFormat="1" ht="16.5" thickBot="1" x14ac:dyDescent="0.3">
      <c r="B458" s="7">
        <v>443</v>
      </c>
      <c r="C458" s="31"/>
      <c r="D458" s="31" t="s">
        <v>530</v>
      </c>
      <c r="E458" s="34">
        <v>2016</v>
      </c>
      <c r="F458" s="31"/>
      <c r="G458" s="34">
        <v>59</v>
      </c>
      <c r="H458" s="105">
        <v>1</v>
      </c>
      <c r="I458" s="31"/>
      <c r="J458" s="31"/>
      <c r="K458" s="31">
        <v>61</v>
      </c>
      <c r="L458" s="34" t="s">
        <v>37</v>
      </c>
      <c r="M458" s="31"/>
      <c r="N458" s="36"/>
    </row>
    <row r="459" spans="2:14" s="26" customFormat="1" ht="16.5" thickBot="1" x14ac:dyDescent="0.3">
      <c r="B459" s="7">
        <v>444</v>
      </c>
      <c r="C459" s="31"/>
      <c r="D459" s="31" t="s">
        <v>531</v>
      </c>
      <c r="E459" s="34">
        <v>2016</v>
      </c>
      <c r="F459" s="31"/>
      <c r="G459" s="34">
        <v>59</v>
      </c>
      <c r="H459" s="105">
        <v>1</v>
      </c>
      <c r="I459" s="31"/>
      <c r="J459" s="31"/>
      <c r="K459" s="31">
        <v>60</v>
      </c>
      <c r="L459" s="34" t="s">
        <v>39</v>
      </c>
      <c r="M459" s="31"/>
      <c r="N459" s="36"/>
    </row>
    <row r="460" spans="2:14" s="26" customFormat="1" ht="16.5" thickBot="1" x14ac:dyDescent="0.3">
      <c r="B460" s="7">
        <v>445</v>
      </c>
      <c r="C460" s="31"/>
      <c r="D460" s="31" t="s">
        <v>532</v>
      </c>
      <c r="E460" s="34">
        <v>2016</v>
      </c>
      <c r="F460" s="31"/>
      <c r="G460" s="34">
        <v>59</v>
      </c>
      <c r="H460" s="105">
        <v>1</v>
      </c>
      <c r="I460" s="31"/>
      <c r="J460" s="31"/>
      <c r="K460" s="31">
        <v>78</v>
      </c>
      <c r="L460" s="34" t="s">
        <v>47</v>
      </c>
      <c r="M460" s="31"/>
      <c r="N460" s="36"/>
    </row>
    <row r="461" spans="2:14" s="26" customFormat="1" ht="16.5" thickBot="1" x14ac:dyDescent="0.3">
      <c r="B461" s="7">
        <v>446</v>
      </c>
      <c r="C461" s="31"/>
      <c r="D461" s="31" t="s">
        <v>533</v>
      </c>
      <c r="E461" s="34">
        <v>2016</v>
      </c>
      <c r="F461" s="31"/>
      <c r="G461" s="34">
        <v>59</v>
      </c>
      <c r="H461" s="105">
        <v>1</v>
      </c>
      <c r="I461" s="31"/>
      <c r="J461" s="31"/>
      <c r="K461" s="31">
        <v>110</v>
      </c>
      <c r="L461" s="34" t="s">
        <v>49</v>
      </c>
      <c r="M461" s="31"/>
      <c r="N461" s="36"/>
    </row>
    <row r="462" spans="2:14" s="26" customFormat="1" ht="16.5" thickBot="1" x14ac:dyDescent="0.3">
      <c r="B462" s="7">
        <v>447</v>
      </c>
      <c r="C462" s="31"/>
      <c r="D462" s="31" t="s">
        <v>128</v>
      </c>
      <c r="E462" s="34">
        <v>2016</v>
      </c>
      <c r="F462" s="31"/>
      <c r="G462" s="34">
        <v>59</v>
      </c>
      <c r="H462" s="105">
        <v>1</v>
      </c>
      <c r="I462" s="31"/>
      <c r="J462" s="31"/>
      <c r="K462" s="31">
        <v>76</v>
      </c>
      <c r="L462" s="34" t="s">
        <v>51</v>
      </c>
      <c r="M462" s="31"/>
      <c r="N462" s="36"/>
    </row>
    <row r="463" spans="2:14" s="26" customFormat="1" ht="16.5" thickBot="1" x14ac:dyDescent="0.3">
      <c r="B463" s="7">
        <v>448</v>
      </c>
      <c r="C463" s="31"/>
      <c r="D463" s="31" t="s">
        <v>534</v>
      </c>
      <c r="E463" s="34">
        <v>2016</v>
      </c>
      <c r="F463" s="31"/>
      <c r="G463" s="34">
        <v>59</v>
      </c>
      <c r="H463" s="105">
        <v>1</v>
      </c>
      <c r="I463" s="31"/>
      <c r="J463" s="31"/>
      <c r="K463" s="31">
        <v>120</v>
      </c>
      <c r="L463" s="34" t="s">
        <v>53</v>
      </c>
      <c r="M463" s="31"/>
      <c r="N463" s="36"/>
    </row>
    <row r="464" spans="2:14" s="26" customFormat="1" ht="16.5" thickBot="1" x14ac:dyDescent="0.3">
      <c r="B464" s="7">
        <v>449</v>
      </c>
      <c r="C464" s="31"/>
      <c r="D464" s="31" t="s">
        <v>535</v>
      </c>
      <c r="E464" s="34">
        <v>2016</v>
      </c>
      <c r="F464" s="31"/>
      <c r="G464" s="34">
        <v>60</v>
      </c>
      <c r="H464" s="105" t="s">
        <v>79</v>
      </c>
      <c r="I464" s="31"/>
      <c r="J464" s="31"/>
      <c r="K464" s="31">
        <v>198</v>
      </c>
      <c r="L464" s="34" t="s">
        <v>55</v>
      </c>
      <c r="M464" s="31"/>
      <c r="N464" s="36"/>
    </row>
    <row r="465" spans="2:14" s="26" customFormat="1" ht="16.5" thickBot="1" x14ac:dyDescent="0.3">
      <c r="B465" s="7">
        <v>450</v>
      </c>
      <c r="C465" s="31"/>
      <c r="D465" s="31" t="s">
        <v>535</v>
      </c>
      <c r="E465" s="34">
        <v>2016</v>
      </c>
      <c r="F465" s="31"/>
      <c r="G465" s="34">
        <v>60</v>
      </c>
      <c r="H465" s="105" t="s">
        <v>81</v>
      </c>
      <c r="I465" s="31"/>
      <c r="J465" s="31"/>
      <c r="K465" s="31">
        <v>196</v>
      </c>
      <c r="L465" s="34" t="s">
        <v>55</v>
      </c>
      <c r="M465" s="31"/>
      <c r="N465" s="36"/>
    </row>
    <row r="466" spans="2:14" s="26" customFormat="1" ht="16.5" thickBot="1" x14ac:dyDescent="0.3">
      <c r="B466" s="7">
        <v>451</v>
      </c>
      <c r="C466" s="31"/>
      <c r="D466" s="31" t="s">
        <v>535</v>
      </c>
      <c r="E466" s="34">
        <v>2016</v>
      </c>
      <c r="F466" s="31"/>
      <c r="G466" s="34">
        <v>60</v>
      </c>
      <c r="H466" s="105" t="s">
        <v>82</v>
      </c>
      <c r="I466" s="31"/>
      <c r="J466" s="31"/>
      <c r="K466" s="31">
        <v>148</v>
      </c>
      <c r="L466" s="34" t="s">
        <v>55</v>
      </c>
      <c r="M466" s="31"/>
      <c r="N466" s="36"/>
    </row>
    <row r="467" spans="2:14" s="26" customFormat="1" ht="16.5" thickBot="1" x14ac:dyDescent="0.3">
      <c r="B467" s="7">
        <v>452</v>
      </c>
      <c r="C467" s="31"/>
      <c r="D467" s="31" t="s">
        <v>536</v>
      </c>
      <c r="E467" s="34">
        <v>2016</v>
      </c>
      <c r="F467" s="31"/>
      <c r="G467" s="34">
        <v>60</v>
      </c>
      <c r="H467" s="105">
        <v>1</v>
      </c>
      <c r="I467" s="31"/>
      <c r="J467" s="31"/>
      <c r="K467" s="31">
        <v>60</v>
      </c>
      <c r="L467" s="34" t="s">
        <v>57</v>
      </c>
      <c r="M467" s="31"/>
      <c r="N467" s="36"/>
    </row>
    <row r="468" spans="2:14" s="26" customFormat="1" ht="16.5" thickBot="1" x14ac:dyDescent="0.3">
      <c r="B468" s="7">
        <v>453</v>
      </c>
      <c r="C468" s="31"/>
      <c r="D468" s="31" t="s">
        <v>537</v>
      </c>
      <c r="E468" s="34">
        <v>2016</v>
      </c>
      <c r="F468" s="31"/>
      <c r="G468" s="34">
        <v>60</v>
      </c>
      <c r="H468" s="105">
        <v>1</v>
      </c>
      <c r="I468" s="31"/>
      <c r="J468" s="31"/>
      <c r="K468" s="31">
        <v>160</v>
      </c>
      <c r="L468" s="34" t="s">
        <v>59</v>
      </c>
      <c r="M468" s="31"/>
      <c r="N468" s="36"/>
    </row>
    <row r="469" spans="2:14" s="26" customFormat="1" ht="16.5" thickBot="1" x14ac:dyDescent="0.3">
      <c r="B469" s="7">
        <v>454</v>
      </c>
      <c r="C469" s="31"/>
      <c r="D469" s="31" t="s">
        <v>540</v>
      </c>
      <c r="E469" s="34">
        <v>2016</v>
      </c>
      <c r="F469" s="31"/>
      <c r="G469" s="34">
        <v>60</v>
      </c>
      <c r="H469" s="105">
        <v>1</v>
      </c>
      <c r="I469" s="31"/>
      <c r="J469" s="31"/>
      <c r="K469" s="31">
        <v>141</v>
      </c>
      <c r="L469" s="34" t="s">
        <v>61</v>
      </c>
      <c r="M469" s="31"/>
      <c r="N469" s="36"/>
    </row>
    <row r="470" spans="2:14" s="26" customFormat="1" ht="16.5" thickBot="1" x14ac:dyDescent="0.3">
      <c r="B470" s="7">
        <v>455</v>
      </c>
      <c r="C470" s="31"/>
      <c r="D470" s="31" t="s">
        <v>538</v>
      </c>
      <c r="E470" s="34">
        <v>2016</v>
      </c>
      <c r="F470" s="31"/>
      <c r="G470" s="34">
        <v>60</v>
      </c>
      <c r="H470" s="105">
        <v>1</v>
      </c>
      <c r="I470" s="31"/>
      <c r="J470" s="31"/>
      <c r="K470" s="31">
        <v>76</v>
      </c>
      <c r="L470" s="34" t="s">
        <v>63</v>
      </c>
      <c r="M470" s="31"/>
      <c r="N470" s="36"/>
    </row>
    <row r="471" spans="2:14" s="26" customFormat="1" ht="16.5" thickBot="1" x14ac:dyDescent="0.3">
      <c r="B471" s="7">
        <v>456</v>
      </c>
      <c r="C471" s="31"/>
      <c r="D471" s="31" t="s">
        <v>539</v>
      </c>
      <c r="E471" s="34">
        <v>2016</v>
      </c>
      <c r="F471" s="31"/>
      <c r="G471" s="34">
        <v>60</v>
      </c>
      <c r="H471" s="105" t="s">
        <v>509</v>
      </c>
      <c r="I471" s="31"/>
      <c r="J471" s="31"/>
      <c r="K471" s="31">
        <v>207</v>
      </c>
      <c r="L471" s="34" t="s">
        <v>65</v>
      </c>
      <c r="M471" s="31"/>
      <c r="N471" s="36"/>
    </row>
    <row r="472" spans="2:14" s="26" customFormat="1" ht="16.5" thickBot="1" x14ac:dyDescent="0.3">
      <c r="B472" s="7">
        <v>457</v>
      </c>
      <c r="C472" s="31"/>
      <c r="D472" s="31" t="s">
        <v>539</v>
      </c>
      <c r="E472" s="34">
        <v>2016</v>
      </c>
      <c r="F472" s="31"/>
      <c r="G472" s="31">
        <v>60</v>
      </c>
      <c r="H472" s="105" t="s">
        <v>510</v>
      </c>
      <c r="I472" s="31"/>
      <c r="J472" s="31"/>
      <c r="K472" s="31">
        <v>461</v>
      </c>
      <c r="L472" s="34" t="s">
        <v>65</v>
      </c>
      <c r="M472" s="31"/>
      <c r="N472" s="36"/>
    </row>
    <row r="473" spans="2:14" s="26" customFormat="1" ht="16.5" thickBot="1" x14ac:dyDescent="0.3">
      <c r="B473" s="7">
        <v>458</v>
      </c>
      <c r="C473" s="31"/>
      <c r="D473" s="31" t="s">
        <v>539</v>
      </c>
      <c r="E473" s="34">
        <v>2016</v>
      </c>
      <c r="F473" s="31"/>
      <c r="G473" s="31">
        <v>60</v>
      </c>
      <c r="H473" s="105" t="s">
        <v>511</v>
      </c>
      <c r="I473" s="31"/>
      <c r="J473" s="31"/>
      <c r="K473" s="31">
        <f>702-462</f>
        <v>240</v>
      </c>
      <c r="L473" s="34" t="s">
        <v>65</v>
      </c>
      <c r="M473" s="31"/>
      <c r="N473" s="36"/>
    </row>
    <row r="474" spans="2:14" s="26" customFormat="1" ht="16.5" thickBot="1" x14ac:dyDescent="0.3">
      <c r="B474" s="7">
        <v>459</v>
      </c>
      <c r="C474" s="31"/>
      <c r="D474" s="31" t="s">
        <v>539</v>
      </c>
      <c r="E474" s="34">
        <v>2016</v>
      </c>
      <c r="F474" s="31"/>
      <c r="G474" s="31">
        <v>61</v>
      </c>
      <c r="H474" s="105" t="s">
        <v>512</v>
      </c>
      <c r="I474" s="31"/>
      <c r="J474" s="31"/>
      <c r="K474" s="31">
        <v>145</v>
      </c>
      <c r="L474" s="34" t="s">
        <v>65</v>
      </c>
      <c r="M474" s="31"/>
      <c r="N474" s="36"/>
    </row>
    <row r="475" spans="2:14" s="26" customFormat="1" ht="16.5" thickBot="1" x14ac:dyDescent="0.3">
      <c r="B475" s="7">
        <v>460</v>
      </c>
      <c r="C475" s="31"/>
      <c r="D475" s="31" t="s">
        <v>541</v>
      </c>
      <c r="E475" s="34">
        <v>2016</v>
      </c>
      <c r="F475" s="31"/>
      <c r="G475" s="31">
        <v>61</v>
      </c>
      <c r="H475" s="105">
        <v>1</v>
      </c>
      <c r="I475" s="31"/>
      <c r="J475" s="31"/>
      <c r="K475" s="31">
        <v>28</v>
      </c>
      <c r="L475" s="34" t="s">
        <v>67</v>
      </c>
      <c r="M475" s="31"/>
      <c r="N475" s="36"/>
    </row>
    <row r="476" spans="2:14" s="26" customFormat="1" ht="16.5" thickBot="1" x14ac:dyDescent="0.3">
      <c r="B476" s="7">
        <v>461</v>
      </c>
      <c r="C476" s="31"/>
      <c r="D476" s="31" t="s">
        <v>542</v>
      </c>
      <c r="E476" s="34">
        <v>2016</v>
      </c>
      <c r="F476" s="31"/>
      <c r="G476" s="31">
        <v>61</v>
      </c>
      <c r="H476" s="105">
        <v>1</v>
      </c>
      <c r="I476" s="31"/>
      <c r="J476" s="31"/>
      <c r="K476" s="31">
        <v>16</v>
      </c>
      <c r="L476" s="34" t="s">
        <v>543</v>
      </c>
      <c r="M476" s="31" t="s">
        <v>880</v>
      </c>
      <c r="N476" s="36"/>
    </row>
    <row r="477" spans="2:14" s="26" customFormat="1" ht="16.5" thickBot="1" x14ac:dyDescent="0.3">
      <c r="B477" s="7">
        <v>462</v>
      </c>
      <c r="C477" s="31"/>
      <c r="D477" s="31" t="s">
        <v>544</v>
      </c>
      <c r="E477" s="34">
        <v>2016</v>
      </c>
      <c r="F477" s="31"/>
      <c r="G477" s="31">
        <v>61</v>
      </c>
      <c r="H477" s="105">
        <v>1</v>
      </c>
      <c r="I477" s="31"/>
      <c r="J477" s="31"/>
      <c r="K477" s="31">
        <v>90</v>
      </c>
      <c r="L477" s="34" t="s">
        <v>545</v>
      </c>
      <c r="M477" s="31" t="s">
        <v>880</v>
      </c>
      <c r="N477" s="36"/>
    </row>
    <row r="478" spans="2:14" ht="16.5" thickBot="1" x14ac:dyDescent="0.3">
      <c r="B478" s="7">
        <v>463</v>
      </c>
      <c r="C478" s="31"/>
      <c r="D478" s="31" t="s">
        <v>546</v>
      </c>
      <c r="E478" s="34">
        <v>2016</v>
      </c>
      <c r="F478" s="31"/>
      <c r="G478" s="31">
        <v>61</v>
      </c>
      <c r="H478" s="105">
        <v>1</v>
      </c>
      <c r="I478" s="31"/>
      <c r="J478" s="31"/>
      <c r="K478" s="31">
        <v>101</v>
      </c>
      <c r="L478" s="34" t="s">
        <v>73</v>
      </c>
      <c r="M478" s="31"/>
      <c r="N478" s="36"/>
    </row>
    <row r="479" spans="2:14" ht="16.5" thickBot="1" x14ac:dyDescent="0.3">
      <c r="B479" s="7">
        <v>464</v>
      </c>
      <c r="C479" s="31"/>
      <c r="D479" s="31" t="s">
        <v>547</v>
      </c>
      <c r="E479" s="34">
        <v>2016</v>
      </c>
      <c r="F479" s="31"/>
      <c r="G479" s="31">
        <v>61</v>
      </c>
      <c r="H479" s="105">
        <v>1</v>
      </c>
      <c r="I479" s="31"/>
      <c r="J479" s="31"/>
      <c r="K479" s="31">
        <v>89</v>
      </c>
      <c r="L479" s="34" t="s">
        <v>77</v>
      </c>
      <c r="M479" s="31"/>
      <c r="N479" s="36"/>
    </row>
    <row r="480" spans="2:14" ht="16.5" thickBot="1" x14ac:dyDescent="0.3">
      <c r="B480" s="7">
        <v>465</v>
      </c>
      <c r="C480" s="31"/>
      <c r="D480" s="31" t="s">
        <v>548</v>
      </c>
      <c r="E480" s="34">
        <v>2016</v>
      </c>
      <c r="F480" s="31"/>
      <c r="G480" s="31">
        <v>61</v>
      </c>
      <c r="H480" s="105">
        <v>1</v>
      </c>
      <c r="I480" s="31"/>
      <c r="J480" s="31"/>
      <c r="K480" s="31">
        <v>55</v>
      </c>
      <c r="L480" s="34" t="s">
        <v>80</v>
      </c>
      <c r="M480" s="31"/>
      <c r="N480" s="36"/>
    </row>
    <row r="481" spans="2:14" ht="16.5" thickBot="1" x14ac:dyDescent="0.3">
      <c r="B481" s="7">
        <v>466</v>
      </c>
      <c r="C481" s="31"/>
      <c r="D481" s="31" t="s">
        <v>549</v>
      </c>
      <c r="E481" s="34">
        <v>2016</v>
      </c>
      <c r="F481" s="31"/>
      <c r="G481" s="31">
        <v>61</v>
      </c>
      <c r="H481" s="105">
        <v>1</v>
      </c>
      <c r="I481" s="31"/>
      <c r="J481" s="31"/>
      <c r="K481" s="31">
        <v>100</v>
      </c>
      <c r="L481" s="34" t="s">
        <v>84</v>
      </c>
      <c r="M481" s="31"/>
      <c r="N481" s="36"/>
    </row>
    <row r="482" spans="2:14" ht="16.5" thickBot="1" x14ac:dyDescent="0.3">
      <c r="B482" s="7">
        <v>467</v>
      </c>
      <c r="C482" s="31"/>
      <c r="D482" s="31" t="s">
        <v>550</v>
      </c>
      <c r="E482" s="34">
        <v>2016</v>
      </c>
      <c r="F482" s="31"/>
      <c r="G482" s="31">
        <v>61</v>
      </c>
      <c r="H482" s="105">
        <v>1</v>
      </c>
      <c r="I482" s="31"/>
      <c r="J482" s="31"/>
      <c r="K482" s="31">
        <v>69</v>
      </c>
      <c r="L482" s="34" t="s">
        <v>85</v>
      </c>
      <c r="M482" s="31"/>
      <c r="N482" s="36"/>
    </row>
    <row r="483" spans="2:14" ht="16.5" thickBot="1" x14ac:dyDescent="0.3">
      <c r="B483" s="7">
        <v>468</v>
      </c>
      <c r="C483" s="31"/>
      <c r="D483" s="31" t="s">
        <v>551</v>
      </c>
      <c r="E483" s="34">
        <v>2016</v>
      </c>
      <c r="F483" s="31"/>
      <c r="G483" s="31">
        <v>61</v>
      </c>
      <c r="H483" s="105">
        <v>1</v>
      </c>
      <c r="I483" s="31"/>
      <c r="J483" s="31"/>
      <c r="K483" s="31">
        <v>85</v>
      </c>
      <c r="L483" s="34" t="s">
        <v>87</v>
      </c>
      <c r="M483" s="31"/>
      <c r="N483" s="36"/>
    </row>
    <row r="484" spans="2:14" ht="16.5" thickBot="1" x14ac:dyDescent="0.3">
      <c r="B484" s="7">
        <v>469</v>
      </c>
      <c r="C484" s="31"/>
      <c r="D484" s="31" t="s">
        <v>552</v>
      </c>
      <c r="E484" s="34">
        <v>2016</v>
      </c>
      <c r="F484" s="31"/>
      <c r="G484" s="31">
        <v>61</v>
      </c>
      <c r="H484" s="105">
        <v>1</v>
      </c>
      <c r="I484" s="31"/>
      <c r="J484" s="31"/>
      <c r="K484" s="31">
        <v>76</v>
      </c>
      <c r="L484" s="34" t="s">
        <v>89</v>
      </c>
      <c r="M484" s="31"/>
      <c r="N484" s="36"/>
    </row>
    <row r="485" spans="2:14" ht="16.5" thickBot="1" x14ac:dyDescent="0.3">
      <c r="B485" s="7">
        <v>470</v>
      </c>
      <c r="C485" s="31"/>
      <c r="D485" s="31" t="s">
        <v>553</v>
      </c>
      <c r="E485" s="34">
        <v>2016</v>
      </c>
      <c r="F485" s="31"/>
      <c r="G485" s="31">
        <v>61</v>
      </c>
      <c r="H485" s="105">
        <v>1</v>
      </c>
      <c r="I485" s="31"/>
      <c r="J485" s="31"/>
      <c r="K485" s="31">
        <v>61</v>
      </c>
      <c r="L485" s="34" t="s">
        <v>90</v>
      </c>
      <c r="M485" s="31"/>
      <c r="N485" s="36"/>
    </row>
    <row r="486" spans="2:14" ht="16.5" thickBot="1" x14ac:dyDescent="0.3">
      <c r="B486" s="7">
        <v>471</v>
      </c>
      <c r="C486" s="31"/>
      <c r="D486" s="31" t="s">
        <v>554</v>
      </c>
      <c r="E486" s="34">
        <v>2016</v>
      </c>
      <c r="F486" s="31"/>
      <c r="G486" s="31">
        <v>61</v>
      </c>
      <c r="H486" s="105">
        <v>1</v>
      </c>
      <c r="I486" s="31"/>
      <c r="J486" s="31"/>
      <c r="K486" s="31">
        <v>73</v>
      </c>
      <c r="L486" s="34" t="s">
        <v>92</v>
      </c>
      <c r="M486" s="31"/>
      <c r="N486" s="36"/>
    </row>
    <row r="487" spans="2:14" ht="16.5" thickBot="1" x14ac:dyDescent="0.3">
      <c r="B487" s="7">
        <v>472</v>
      </c>
      <c r="C487" s="31"/>
      <c r="D487" s="31" t="s">
        <v>555</v>
      </c>
      <c r="E487" s="34">
        <v>2016</v>
      </c>
      <c r="F487" s="31"/>
      <c r="G487" s="31">
        <v>61</v>
      </c>
      <c r="H487" s="105">
        <v>1</v>
      </c>
      <c r="I487" s="31"/>
      <c r="J487" s="31"/>
      <c r="K487" s="31">
        <v>238</v>
      </c>
      <c r="L487" s="34" t="s">
        <v>94</v>
      </c>
      <c r="M487" s="31"/>
      <c r="N487" s="36"/>
    </row>
    <row r="488" spans="2:14" ht="16.5" thickBot="1" x14ac:dyDescent="0.3">
      <c r="B488" s="7">
        <v>473</v>
      </c>
      <c r="C488" s="31"/>
      <c r="D488" s="31" t="s">
        <v>556</v>
      </c>
      <c r="E488" s="34">
        <v>2016</v>
      </c>
      <c r="F488" s="31"/>
      <c r="G488" s="31">
        <v>62</v>
      </c>
      <c r="H488" s="105">
        <v>1</v>
      </c>
      <c r="I488" s="31"/>
      <c r="J488" s="31"/>
      <c r="K488" s="31">
        <v>63</v>
      </c>
      <c r="L488" s="34" t="s">
        <v>96</v>
      </c>
      <c r="M488" s="31"/>
      <c r="N488" s="36"/>
    </row>
    <row r="489" spans="2:14" ht="16.5" thickBot="1" x14ac:dyDescent="0.3">
      <c r="B489" s="7">
        <v>474</v>
      </c>
      <c r="C489" s="31"/>
      <c r="D489" s="31" t="s">
        <v>358</v>
      </c>
      <c r="E489" s="34">
        <v>2016</v>
      </c>
      <c r="F489" s="31"/>
      <c r="G489" s="31">
        <v>62</v>
      </c>
      <c r="H489" s="105">
        <v>1</v>
      </c>
      <c r="I489" s="31"/>
      <c r="J489" s="31"/>
      <c r="K489" s="31">
        <v>64</v>
      </c>
      <c r="L489" s="34" t="s">
        <v>98</v>
      </c>
      <c r="M489" s="31"/>
      <c r="N489" s="36"/>
    </row>
    <row r="490" spans="2:14" ht="16.5" thickBot="1" x14ac:dyDescent="0.3">
      <c r="B490" s="7">
        <v>475</v>
      </c>
      <c r="C490" s="31"/>
      <c r="D490" s="31" t="s">
        <v>527</v>
      </c>
      <c r="E490" s="34">
        <v>2016</v>
      </c>
      <c r="F490" s="31"/>
      <c r="G490" s="31">
        <v>62</v>
      </c>
      <c r="H490" s="105">
        <v>1</v>
      </c>
      <c r="I490" s="31"/>
      <c r="J490" s="31"/>
      <c r="K490" s="31">
        <v>115</v>
      </c>
      <c r="L490" s="34" t="s">
        <v>100</v>
      </c>
      <c r="M490" s="31"/>
      <c r="N490" s="36"/>
    </row>
    <row r="491" spans="2:14" ht="16.5" thickBot="1" x14ac:dyDescent="0.3">
      <c r="B491" s="7">
        <v>476</v>
      </c>
      <c r="C491" s="31"/>
      <c r="D491" s="31" t="s">
        <v>557</v>
      </c>
      <c r="E491" s="34">
        <v>2016</v>
      </c>
      <c r="F491" s="31"/>
      <c r="G491" s="31">
        <v>62</v>
      </c>
      <c r="H491" s="105">
        <v>1</v>
      </c>
      <c r="I491" s="31"/>
      <c r="J491" s="31"/>
      <c r="K491" s="31">
        <v>70</v>
      </c>
      <c r="L491" s="34" t="s">
        <v>102</v>
      </c>
      <c r="M491" s="31"/>
      <c r="N491" s="36"/>
    </row>
    <row r="492" spans="2:14" ht="16.5" thickBot="1" x14ac:dyDescent="0.3">
      <c r="B492" s="7">
        <v>477</v>
      </c>
      <c r="C492" s="37"/>
      <c r="D492" s="37" t="s">
        <v>558</v>
      </c>
      <c r="E492" s="34">
        <v>2016</v>
      </c>
      <c r="F492" s="37"/>
      <c r="G492" s="31">
        <v>62</v>
      </c>
      <c r="H492" s="105">
        <v>1</v>
      </c>
      <c r="I492" s="37"/>
      <c r="J492" s="37"/>
      <c r="K492" s="37">
        <v>133</v>
      </c>
      <c r="L492" s="34" t="s">
        <v>104</v>
      </c>
      <c r="M492" s="37" t="s">
        <v>880</v>
      </c>
      <c r="N492" s="38"/>
    </row>
    <row r="493" spans="2:14" ht="16.5" thickBot="1" x14ac:dyDescent="0.3">
      <c r="B493" s="7">
        <v>478</v>
      </c>
      <c r="C493" s="31"/>
      <c r="D493" s="31" t="s">
        <v>550</v>
      </c>
      <c r="E493" s="34">
        <v>2016</v>
      </c>
      <c r="F493" s="31"/>
      <c r="G493" s="31">
        <v>62</v>
      </c>
      <c r="H493" s="105">
        <v>1</v>
      </c>
      <c r="I493" s="31"/>
      <c r="J493" s="31"/>
      <c r="K493" s="31">
        <v>89</v>
      </c>
      <c r="L493" s="34" t="s">
        <v>106</v>
      </c>
      <c r="M493" s="31"/>
      <c r="N493" s="36"/>
    </row>
    <row r="494" spans="2:14" ht="16.5" thickBot="1" x14ac:dyDescent="0.3">
      <c r="B494" s="7">
        <v>479</v>
      </c>
      <c r="C494" s="31"/>
      <c r="D494" s="31" t="s">
        <v>559</v>
      </c>
      <c r="E494" s="34">
        <v>2016</v>
      </c>
      <c r="F494" s="31"/>
      <c r="G494" s="31">
        <v>62</v>
      </c>
      <c r="H494" s="105">
        <v>1</v>
      </c>
      <c r="I494" s="31"/>
      <c r="J494" s="31"/>
      <c r="K494" s="31">
        <v>38</v>
      </c>
      <c r="L494" s="34" t="s">
        <v>108</v>
      </c>
      <c r="M494" s="31"/>
      <c r="N494" s="36"/>
    </row>
    <row r="495" spans="2:14" ht="16.5" thickBot="1" x14ac:dyDescent="0.3">
      <c r="B495" s="7">
        <v>480</v>
      </c>
      <c r="C495" s="31"/>
      <c r="D495" s="31" t="s">
        <v>560</v>
      </c>
      <c r="E495" s="34">
        <v>2016</v>
      </c>
      <c r="F495" s="31"/>
      <c r="G495" s="31">
        <v>62</v>
      </c>
      <c r="H495" s="105">
        <v>1</v>
      </c>
      <c r="I495" s="31"/>
      <c r="J495" s="31"/>
      <c r="K495" s="31">
        <v>58</v>
      </c>
      <c r="L495" s="34" t="s">
        <v>110</v>
      </c>
      <c r="M495" s="31"/>
      <c r="N495" s="36"/>
    </row>
    <row r="496" spans="2:14" ht="16.5" thickBot="1" x14ac:dyDescent="0.3">
      <c r="B496" s="7">
        <v>481</v>
      </c>
      <c r="C496" s="31"/>
      <c r="D496" s="31" t="s">
        <v>561</v>
      </c>
      <c r="E496" s="34">
        <v>2016</v>
      </c>
      <c r="F496" s="31"/>
      <c r="G496" s="31">
        <v>62</v>
      </c>
      <c r="H496" s="105">
        <v>1</v>
      </c>
      <c r="I496" s="31"/>
      <c r="J496" s="31"/>
      <c r="K496" s="31">
        <v>168</v>
      </c>
      <c r="L496" s="34" t="s">
        <v>112</v>
      </c>
      <c r="M496" s="31"/>
      <c r="N496" s="36"/>
    </row>
    <row r="497" spans="2:14" ht="16.5" thickBot="1" x14ac:dyDescent="0.3">
      <c r="B497" s="7">
        <v>482</v>
      </c>
      <c r="C497" s="37"/>
      <c r="D497" s="37" t="s">
        <v>562</v>
      </c>
      <c r="E497" s="34">
        <v>2016</v>
      </c>
      <c r="F497" s="37"/>
      <c r="G497" s="31">
        <v>62</v>
      </c>
      <c r="H497" s="105">
        <v>1</v>
      </c>
      <c r="I497" s="37"/>
      <c r="J497" s="37"/>
      <c r="K497" s="37">
        <v>65</v>
      </c>
      <c r="L497" s="34" t="s">
        <v>114</v>
      </c>
      <c r="M497" s="37"/>
      <c r="N497" s="38"/>
    </row>
    <row r="498" spans="2:14" ht="16.5" thickBot="1" x14ac:dyDescent="0.3">
      <c r="B498" s="7">
        <v>483</v>
      </c>
      <c r="C498" s="31"/>
      <c r="D498" s="31" t="s">
        <v>563</v>
      </c>
      <c r="E498" s="34">
        <v>2016</v>
      </c>
      <c r="F498" s="31"/>
      <c r="G498" s="31">
        <v>63</v>
      </c>
      <c r="H498" s="105" t="s">
        <v>69</v>
      </c>
      <c r="I498" s="31"/>
      <c r="J498" s="31"/>
      <c r="K498" s="31">
        <v>208</v>
      </c>
      <c r="L498" s="34" t="s">
        <v>118</v>
      </c>
      <c r="M498" s="31"/>
      <c r="N498" s="36"/>
    </row>
    <row r="499" spans="2:14" ht="16.5" thickBot="1" x14ac:dyDescent="0.3">
      <c r="B499" s="7">
        <v>484</v>
      </c>
      <c r="C499" s="31"/>
      <c r="D499" s="31" t="s">
        <v>563</v>
      </c>
      <c r="E499" s="34">
        <v>2016</v>
      </c>
      <c r="F499" s="31"/>
      <c r="G499" s="31">
        <v>63</v>
      </c>
      <c r="H499" s="105" t="s">
        <v>71</v>
      </c>
      <c r="I499" s="31"/>
      <c r="J499" s="31"/>
      <c r="K499" s="31">
        <v>126</v>
      </c>
      <c r="L499" s="34" t="s">
        <v>118</v>
      </c>
      <c r="M499" s="31"/>
      <c r="N499" s="36"/>
    </row>
    <row r="500" spans="2:14" ht="16.5" thickBot="1" x14ac:dyDescent="0.3">
      <c r="B500" s="7">
        <v>485</v>
      </c>
      <c r="C500" s="31"/>
      <c r="D500" s="31" t="s">
        <v>564</v>
      </c>
      <c r="E500" s="34">
        <v>2016</v>
      </c>
      <c r="F500" s="31"/>
      <c r="G500" s="31">
        <v>63</v>
      </c>
      <c r="H500" s="105" t="s">
        <v>69</v>
      </c>
      <c r="I500" s="31"/>
      <c r="J500" s="31"/>
      <c r="K500" s="31">
        <v>148</v>
      </c>
      <c r="L500" s="34" t="s">
        <v>120</v>
      </c>
      <c r="M500" s="31"/>
      <c r="N500" s="36"/>
    </row>
    <row r="501" spans="2:14" ht="16.5" thickBot="1" x14ac:dyDescent="0.3">
      <c r="B501" s="7">
        <v>486</v>
      </c>
      <c r="C501" s="31"/>
      <c r="D501" s="31" t="s">
        <v>564</v>
      </c>
      <c r="E501" s="34">
        <v>2016</v>
      </c>
      <c r="F501" s="31"/>
      <c r="G501" s="31">
        <v>63</v>
      </c>
      <c r="H501" s="105" t="s">
        <v>71</v>
      </c>
      <c r="I501" s="31"/>
      <c r="J501" s="31"/>
      <c r="K501" s="31">
        <f>263-148</f>
        <v>115</v>
      </c>
      <c r="L501" s="34" t="s">
        <v>120</v>
      </c>
      <c r="M501" s="31"/>
      <c r="N501" s="36"/>
    </row>
    <row r="502" spans="2:14" ht="16.5" thickBot="1" x14ac:dyDescent="0.3">
      <c r="B502" s="7">
        <v>487</v>
      </c>
      <c r="C502" s="31"/>
      <c r="D502" s="31" t="s">
        <v>565</v>
      </c>
      <c r="E502" s="34">
        <v>2016</v>
      </c>
      <c r="F502" s="31"/>
      <c r="G502" s="31">
        <v>63</v>
      </c>
      <c r="H502" s="105">
        <v>1</v>
      </c>
      <c r="I502" s="31"/>
      <c r="J502" s="31"/>
      <c r="K502" s="31">
        <v>212</v>
      </c>
      <c r="L502" s="34" t="s">
        <v>122</v>
      </c>
      <c r="M502" s="31"/>
      <c r="N502" s="36"/>
    </row>
    <row r="503" spans="2:14" ht="16.5" thickBot="1" x14ac:dyDescent="0.3">
      <c r="B503" s="7">
        <v>488</v>
      </c>
      <c r="C503" s="31"/>
      <c r="D503" s="31" t="s">
        <v>566</v>
      </c>
      <c r="E503" s="34">
        <v>2016</v>
      </c>
      <c r="F503" s="31"/>
      <c r="G503" s="31">
        <v>63</v>
      </c>
      <c r="H503" s="105">
        <v>1</v>
      </c>
      <c r="I503" s="31"/>
      <c r="J503" s="31"/>
      <c r="K503" s="31">
        <v>121</v>
      </c>
      <c r="L503" s="34" t="s">
        <v>567</v>
      </c>
      <c r="M503" s="31"/>
      <c r="N503" s="36"/>
    </row>
    <row r="504" spans="2:14" ht="16.5" thickBot="1" x14ac:dyDescent="0.3">
      <c r="B504" s="7">
        <v>489</v>
      </c>
      <c r="C504" s="31"/>
      <c r="D504" s="31" t="s">
        <v>539</v>
      </c>
      <c r="E504" s="34">
        <v>2016</v>
      </c>
      <c r="F504" s="31"/>
      <c r="G504" s="31">
        <v>63</v>
      </c>
      <c r="H504" s="105">
        <v>1</v>
      </c>
      <c r="I504" s="31"/>
      <c r="J504" s="31"/>
      <c r="K504" s="31">
        <v>97</v>
      </c>
      <c r="L504" s="34" t="s">
        <v>124</v>
      </c>
      <c r="M504" s="31"/>
      <c r="N504" s="36"/>
    </row>
    <row r="505" spans="2:14" ht="16.5" thickBot="1" x14ac:dyDescent="0.3">
      <c r="B505" s="7">
        <v>490</v>
      </c>
      <c r="C505" s="37"/>
      <c r="D505" s="37" t="s">
        <v>549</v>
      </c>
      <c r="E505" s="34">
        <v>2016</v>
      </c>
      <c r="F505" s="37"/>
      <c r="G505" s="31">
        <v>63</v>
      </c>
      <c r="H505" s="105">
        <v>1</v>
      </c>
      <c r="I505" s="37"/>
      <c r="J505" s="37"/>
      <c r="K505" s="37">
        <v>88</v>
      </c>
      <c r="L505" s="34" t="s">
        <v>568</v>
      </c>
      <c r="M505" s="37"/>
      <c r="N505" s="38"/>
    </row>
    <row r="506" spans="2:14" ht="16.5" thickBot="1" x14ac:dyDescent="0.3">
      <c r="B506" s="7">
        <v>491</v>
      </c>
      <c r="C506" s="31"/>
      <c r="D506" s="31" t="s">
        <v>569</v>
      </c>
      <c r="E506" s="34">
        <v>2016</v>
      </c>
      <c r="F506" s="31"/>
      <c r="G506" s="31">
        <v>63</v>
      </c>
      <c r="H506" s="105">
        <v>1</v>
      </c>
      <c r="I506" s="31"/>
      <c r="J506" s="31"/>
      <c r="K506" s="31">
        <v>161</v>
      </c>
      <c r="L506" s="34" t="s">
        <v>570</v>
      </c>
      <c r="M506" s="31"/>
      <c r="N506" s="36"/>
    </row>
    <row r="507" spans="2:14" ht="16.5" thickBot="1" x14ac:dyDescent="0.3">
      <c r="B507" s="7">
        <v>492</v>
      </c>
      <c r="C507" s="31"/>
      <c r="D507" s="31" t="s">
        <v>532</v>
      </c>
      <c r="E507" s="34">
        <v>2016</v>
      </c>
      <c r="F507" s="31"/>
      <c r="G507" s="31">
        <v>64</v>
      </c>
      <c r="H507" s="105">
        <v>1</v>
      </c>
      <c r="I507" s="31"/>
      <c r="J507" s="31"/>
      <c r="K507" s="31">
        <v>51</v>
      </c>
      <c r="L507" s="34" t="s">
        <v>360</v>
      </c>
      <c r="M507" s="31"/>
      <c r="N507" s="36"/>
    </row>
    <row r="508" spans="2:14" ht="16.5" thickBot="1" x14ac:dyDescent="0.3">
      <c r="B508" s="7">
        <v>493</v>
      </c>
      <c r="C508" s="31"/>
      <c r="D508" s="31" t="s">
        <v>571</v>
      </c>
      <c r="E508" s="34">
        <v>2016</v>
      </c>
      <c r="F508" s="31"/>
      <c r="G508" s="31">
        <v>64</v>
      </c>
      <c r="H508" s="105">
        <v>1</v>
      </c>
      <c r="I508" s="31"/>
      <c r="J508" s="31"/>
      <c r="K508" s="31">
        <v>47</v>
      </c>
      <c r="L508" s="34" t="s">
        <v>127</v>
      </c>
      <c r="M508" s="31"/>
      <c r="N508" s="36"/>
    </row>
    <row r="509" spans="2:14" ht="16.5" thickBot="1" x14ac:dyDescent="0.3">
      <c r="B509" s="7">
        <v>494</v>
      </c>
      <c r="C509" s="31"/>
      <c r="D509" s="31" t="s">
        <v>572</v>
      </c>
      <c r="E509" s="34">
        <v>2016</v>
      </c>
      <c r="F509" s="31"/>
      <c r="G509" s="31">
        <v>64</v>
      </c>
      <c r="H509" s="105">
        <v>1</v>
      </c>
      <c r="I509" s="31"/>
      <c r="J509" s="31"/>
      <c r="K509" s="31">
        <v>81</v>
      </c>
      <c r="L509" s="34" t="s">
        <v>129</v>
      </c>
      <c r="M509" s="31"/>
      <c r="N509" s="36"/>
    </row>
    <row r="510" spans="2:14" ht="16.5" thickBot="1" x14ac:dyDescent="0.3">
      <c r="B510" s="7">
        <v>495</v>
      </c>
      <c r="C510" s="37"/>
      <c r="D510" s="37" t="s">
        <v>531</v>
      </c>
      <c r="E510" s="34">
        <v>2016</v>
      </c>
      <c r="F510" s="37"/>
      <c r="G510" s="31">
        <v>64</v>
      </c>
      <c r="H510" s="105">
        <v>1</v>
      </c>
      <c r="I510" s="37"/>
      <c r="J510" s="37"/>
      <c r="K510" s="37">
        <v>47</v>
      </c>
      <c r="L510" s="34" t="s">
        <v>131</v>
      </c>
      <c r="M510" s="37"/>
      <c r="N510" s="38"/>
    </row>
    <row r="511" spans="2:14" ht="16.5" thickBot="1" x14ac:dyDescent="0.3">
      <c r="B511" s="7">
        <v>496</v>
      </c>
      <c r="C511" s="31"/>
      <c r="D511" s="31" t="s">
        <v>572</v>
      </c>
      <c r="E511" s="34">
        <v>2016</v>
      </c>
      <c r="F511" s="31"/>
      <c r="G511" s="31">
        <v>64</v>
      </c>
      <c r="H511" s="105">
        <v>1</v>
      </c>
      <c r="I511" s="31"/>
      <c r="J511" s="31"/>
      <c r="K511" s="31">
        <v>78</v>
      </c>
      <c r="L511" s="34" t="s">
        <v>133</v>
      </c>
      <c r="M511" s="31"/>
      <c r="N511" s="36"/>
    </row>
    <row r="512" spans="2:14" ht="16.5" thickBot="1" x14ac:dyDescent="0.3">
      <c r="B512" s="7">
        <v>497</v>
      </c>
      <c r="C512" s="31"/>
      <c r="D512" s="31" t="s">
        <v>573</v>
      </c>
      <c r="E512" s="34">
        <v>2016</v>
      </c>
      <c r="F512" s="31"/>
      <c r="G512" s="31">
        <v>64</v>
      </c>
      <c r="H512" s="105" t="s">
        <v>69</v>
      </c>
      <c r="I512" s="31"/>
      <c r="J512" s="31"/>
      <c r="K512" s="31">
        <v>171</v>
      </c>
      <c r="L512" s="34" t="s">
        <v>574</v>
      </c>
      <c r="M512" s="31"/>
      <c r="N512" s="36"/>
    </row>
    <row r="513" spans="2:14" ht="16.5" thickBot="1" x14ac:dyDescent="0.3">
      <c r="B513" s="7">
        <v>498</v>
      </c>
      <c r="C513" s="31"/>
      <c r="D513" s="31" t="s">
        <v>575</v>
      </c>
      <c r="E513" s="34">
        <v>2016</v>
      </c>
      <c r="F513" s="31"/>
      <c r="G513" s="31">
        <v>64</v>
      </c>
      <c r="H513" s="105" t="s">
        <v>71</v>
      </c>
      <c r="I513" s="31"/>
      <c r="J513" s="31"/>
      <c r="K513" s="31">
        <v>127</v>
      </c>
      <c r="L513" s="34" t="s">
        <v>574</v>
      </c>
      <c r="M513" s="31"/>
      <c r="N513" s="36"/>
    </row>
    <row r="514" spans="2:14" ht="16.5" thickBot="1" x14ac:dyDescent="0.3">
      <c r="B514" s="7">
        <v>499</v>
      </c>
      <c r="C514" s="31"/>
      <c r="D514" s="31" t="s">
        <v>576</v>
      </c>
      <c r="E514" s="34">
        <v>2016</v>
      </c>
      <c r="F514" s="31"/>
      <c r="G514" s="31">
        <v>64</v>
      </c>
      <c r="H514" s="105">
        <v>1</v>
      </c>
      <c r="I514" s="31"/>
      <c r="J514" s="31"/>
      <c r="K514" s="31">
        <v>108</v>
      </c>
      <c r="L514" s="34" t="s">
        <v>136</v>
      </c>
      <c r="M514" s="31"/>
      <c r="N514" s="36"/>
    </row>
    <row r="515" spans="2:14" ht="16.5" thickBot="1" x14ac:dyDescent="0.3">
      <c r="B515" s="7">
        <v>500</v>
      </c>
      <c r="C515" s="37"/>
      <c r="D515" s="37" t="s">
        <v>577</v>
      </c>
      <c r="E515" s="34">
        <v>2016</v>
      </c>
      <c r="F515" s="37"/>
      <c r="G515" s="31">
        <v>64</v>
      </c>
      <c r="H515" s="105">
        <v>1</v>
      </c>
      <c r="I515" s="37"/>
      <c r="J515" s="37"/>
      <c r="K515" s="37">
        <v>218</v>
      </c>
      <c r="L515" s="34" t="s">
        <v>137</v>
      </c>
      <c r="M515" s="37"/>
      <c r="N515" s="38"/>
    </row>
    <row r="516" spans="2:14" s="58" customFormat="1" ht="16.5" thickBot="1" x14ac:dyDescent="0.3">
      <c r="B516" s="53">
        <v>501</v>
      </c>
      <c r="C516" s="54"/>
      <c r="D516" s="54" t="s">
        <v>578</v>
      </c>
      <c r="E516" s="55">
        <v>2016</v>
      </c>
      <c r="F516" s="54"/>
      <c r="G516" s="56">
        <v>64</v>
      </c>
      <c r="H516" s="106">
        <v>1</v>
      </c>
      <c r="I516" s="54"/>
      <c r="J516" s="54"/>
      <c r="K516" s="54">
        <v>24</v>
      </c>
      <c r="L516" s="55" t="s">
        <v>138</v>
      </c>
      <c r="M516" s="54"/>
      <c r="N516" s="57"/>
    </row>
    <row r="517" spans="2:14" s="58" customFormat="1" ht="16.5" thickBot="1" x14ac:dyDescent="0.3">
      <c r="B517" s="53">
        <v>502</v>
      </c>
      <c r="C517" s="56"/>
      <c r="D517" s="56" t="s">
        <v>579</v>
      </c>
      <c r="E517" s="55">
        <v>2016</v>
      </c>
      <c r="F517" s="56"/>
      <c r="G517" s="56">
        <v>64</v>
      </c>
      <c r="H517" s="106">
        <v>1</v>
      </c>
      <c r="I517" s="56"/>
      <c r="J517" s="56"/>
      <c r="K517" s="56">
        <v>10</v>
      </c>
      <c r="L517" s="55" t="s">
        <v>139</v>
      </c>
      <c r="M517" s="56"/>
      <c r="N517" s="59"/>
    </row>
    <row r="518" spans="2:14" s="58" customFormat="1" ht="16.5" thickBot="1" x14ac:dyDescent="0.3">
      <c r="B518" s="53">
        <v>503</v>
      </c>
      <c r="C518" s="56"/>
      <c r="D518" s="56" t="s">
        <v>580</v>
      </c>
      <c r="E518" s="55">
        <v>2016</v>
      </c>
      <c r="F518" s="56"/>
      <c r="G518" s="56">
        <v>64</v>
      </c>
      <c r="H518" s="106">
        <v>1</v>
      </c>
      <c r="I518" s="56"/>
      <c r="J518" s="56"/>
      <c r="K518" s="56">
        <v>20</v>
      </c>
      <c r="L518" s="55" t="s">
        <v>141</v>
      </c>
      <c r="M518" s="56"/>
      <c r="N518" s="59"/>
    </row>
    <row r="519" spans="2:14" ht="16.5" thickBot="1" x14ac:dyDescent="0.3">
      <c r="B519" s="7">
        <v>504</v>
      </c>
      <c r="C519" s="31"/>
      <c r="D519" s="31" t="s">
        <v>581</v>
      </c>
      <c r="E519" s="31">
        <v>2016</v>
      </c>
      <c r="F519" s="31"/>
      <c r="G519" s="31">
        <v>64</v>
      </c>
      <c r="H519" s="102">
        <v>1</v>
      </c>
      <c r="I519" s="31"/>
      <c r="J519" s="31"/>
      <c r="K519" s="31">
        <v>122</v>
      </c>
      <c r="L519" s="34" t="s">
        <v>143</v>
      </c>
      <c r="M519" s="31"/>
      <c r="N519" s="36"/>
    </row>
    <row r="520" spans="2:14" ht="16.5" thickBot="1" x14ac:dyDescent="0.3">
      <c r="B520" s="7">
        <v>505</v>
      </c>
      <c r="C520" s="31"/>
      <c r="D520" s="31" t="s">
        <v>582</v>
      </c>
      <c r="E520" s="31">
        <v>2017</v>
      </c>
      <c r="F520" s="31"/>
      <c r="G520" s="31">
        <v>65</v>
      </c>
      <c r="H520" s="102">
        <v>1</v>
      </c>
      <c r="I520" s="31"/>
      <c r="J520" s="31"/>
      <c r="K520" s="31">
        <v>96</v>
      </c>
      <c r="L520" s="31" t="s">
        <v>27</v>
      </c>
      <c r="M520" s="31"/>
      <c r="N520" s="36"/>
    </row>
    <row r="521" spans="2:14" ht="16.5" thickBot="1" x14ac:dyDescent="0.3">
      <c r="B521" s="7">
        <v>506</v>
      </c>
      <c r="C521" s="37"/>
      <c r="D521" s="37" t="s">
        <v>552</v>
      </c>
      <c r="E521" s="31">
        <v>2017</v>
      </c>
      <c r="F521" s="37"/>
      <c r="G521" s="31">
        <v>65</v>
      </c>
      <c r="H521" s="102">
        <v>1</v>
      </c>
      <c r="I521" s="37"/>
      <c r="J521" s="37"/>
      <c r="K521" s="37">
        <v>80</v>
      </c>
      <c r="L521" s="37" t="s">
        <v>29</v>
      </c>
      <c r="M521" s="37"/>
      <c r="N521" s="38"/>
    </row>
    <row r="522" spans="2:14" ht="16.5" thickBot="1" x14ac:dyDescent="0.3">
      <c r="B522" s="7">
        <v>507</v>
      </c>
      <c r="C522" s="37"/>
      <c r="D522" s="37" t="s">
        <v>583</v>
      </c>
      <c r="E522" s="31">
        <v>2017</v>
      </c>
      <c r="F522" s="37"/>
      <c r="G522" s="31">
        <v>65</v>
      </c>
      <c r="H522" s="102">
        <v>1</v>
      </c>
      <c r="I522" s="37"/>
      <c r="J522" s="37"/>
      <c r="K522" s="37">
        <v>122</v>
      </c>
      <c r="L522" s="31" t="s">
        <v>31</v>
      </c>
      <c r="M522" s="37"/>
      <c r="N522" s="38"/>
    </row>
    <row r="523" spans="2:14" ht="16.5" thickBot="1" x14ac:dyDescent="0.3">
      <c r="B523" s="7">
        <v>508</v>
      </c>
      <c r="C523" s="31"/>
      <c r="D523" s="31" t="s">
        <v>584</v>
      </c>
      <c r="E523" s="31">
        <v>2017</v>
      </c>
      <c r="F523" s="31"/>
      <c r="G523" s="31">
        <v>65</v>
      </c>
      <c r="H523" s="102">
        <v>1</v>
      </c>
      <c r="I523" s="31"/>
      <c r="J523" s="31"/>
      <c r="K523" s="31">
        <v>128</v>
      </c>
      <c r="L523" s="37" t="s">
        <v>33</v>
      </c>
      <c r="M523" s="31"/>
      <c r="N523" s="36"/>
    </row>
    <row r="524" spans="2:14" ht="16.5" thickBot="1" x14ac:dyDescent="0.3">
      <c r="B524" s="7">
        <v>509</v>
      </c>
      <c r="C524" s="31"/>
      <c r="D524" s="31" t="s">
        <v>571</v>
      </c>
      <c r="E524" s="31">
        <v>2017</v>
      </c>
      <c r="F524" s="31"/>
      <c r="G524" s="31">
        <v>65</v>
      </c>
      <c r="H524" s="102">
        <v>1</v>
      </c>
      <c r="I524" s="31"/>
      <c r="J524" s="31"/>
      <c r="K524" s="31">
        <v>104</v>
      </c>
      <c r="L524" s="31" t="s">
        <v>35</v>
      </c>
      <c r="M524" s="31"/>
      <c r="N524" s="36"/>
    </row>
    <row r="525" spans="2:14" ht="16.5" thickBot="1" x14ac:dyDescent="0.3">
      <c r="B525" s="7">
        <v>510</v>
      </c>
      <c r="C525" s="31"/>
      <c r="D525" s="31" t="s">
        <v>585</v>
      </c>
      <c r="E525" s="31">
        <v>2017</v>
      </c>
      <c r="F525" s="31"/>
      <c r="G525" s="31">
        <v>65</v>
      </c>
      <c r="H525" s="102">
        <v>1</v>
      </c>
      <c r="I525" s="31"/>
      <c r="J525" s="31"/>
      <c r="K525" s="31">
        <v>57</v>
      </c>
      <c r="L525" s="37" t="s">
        <v>37</v>
      </c>
      <c r="M525" s="31"/>
      <c r="N525" s="36"/>
    </row>
    <row r="526" spans="2:14" ht="16.5" thickBot="1" x14ac:dyDescent="0.3">
      <c r="B526" s="7">
        <v>511</v>
      </c>
      <c r="C526" s="31"/>
      <c r="D526" s="31" t="s">
        <v>586</v>
      </c>
      <c r="E526" s="31">
        <v>2017</v>
      </c>
      <c r="F526" s="31"/>
      <c r="G526" s="31">
        <v>65</v>
      </c>
      <c r="H526" s="102">
        <v>1</v>
      </c>
      <c r="I526" s="31"/>
      <c r="J526" s="31"/>
      <c r="K526" s="31">
        <v>121</v>
      </c>
      <c r="L526" s="31" t="s">
        <v>39</v>
      </c>
      <c r="M526" s="31"/>
      <c r="N526" s="36"/>
    </row>
    <row r="527" spans="2:14" ht="16.5" thickBot="1" x14ac:dyDescent="0.3">
      <c r="B527" s="7">
        <v>512</v>
      </c>
      <c r="C527" s="37"/>
      <c r="D527" s="37" t="s">
        <v>587</v>
      </c>
      <c r="E527" s="31">
        <v>2017</v>
      </c>
      <c r="F527" s="37"/>
      <c r="G527" s="31">
        <v>65</v>
      </c>
      <c r="H527" s="102">
        <v>1</v>
      </c>
      <c r="I527" s="37"/>
      <c r="J527" s="37"/>
      <c r="K527" s="37">
        <v>104</v>
      </c>
      <c r="L527" s="37" t="s">
        <v>47</v>
      </c>
      <c r="M527" s="37"/>
      <c r="N527" s="38"/>
    </row>
    <row r="528" spans="2:14" ht="16.5" thickBot="1" x14ac:dyDescent="0.3">
      <c r="B528" s="7">
        <v>513</v>
      </c>
      <c r="C528" s="37"/>
      <c r="D528" s="37" t="s">
        <v>588</v>
      </c>
      <c r="E528" s="31">
        <v>2017</v>
      </c>
      <c r="F528" s="37"/>
      <c r="G528" s="31">
        <v>65</v>
      </c>
      <c r="H528" s="102">
        <v>1</v>
      </c>
      <c r="I528" s="37"/>
      <c r="J528" s="37"/>
      <c r="K528" s="37">
        <v>77</v>
      </c>
      <c r="L528" s="31" t="s">
        <v>49</v>
      </c>
      <c r="M528" s="37"/>
      <c r="N528" s="38"/>
    </row>
    <row r="529" spans="2:14" ht="16.5" thickBot="1" x14ac:dyDescent="0.3">
      <c r="B529" s="7">
        <v>514</v>
      </c>
      <c r="C529" s="31"/>
      <c r="D529" s="31" t="s">
        <v>589</v>
      </c>
      <c r="E529" s="31">
        <v>2017</v>
      </c>
      <c r="F529" s="31"/>
      <c r="G529" s="31">
        <v>65</v>
      </c>
      <c r="H529" s="102">
        <v>1</v>
      </c>
      <c r="I529" s="31"/>
      <c r="J529" s="31"/>
      <c r="K529" s="31">
        <v>83</v>
      </c>
      <c r="L529" s="37" t="s">
        <v>51</v>
      </c>
      <c r="M529" s="31"/>
      <c r="N529" s="36"/>
    </row>
    <row r="530" spans="2:14" ht="16.5" thickBot="1" x14ac:dyDescent="0.3">
      <c r="B530" s="7">
        <v>515</v>
      </c>
      <c r="C530" s="31"/>
      <c r="D530" s="31" t="s">
        <v>590</v>
      </c>
      <c r="E530" s="31">
        <v>2017</v>
      </c>
      <c r="F530" s="31"/>
      <c r="G530" s="31">
        <v>66</v>
      </c>
      <c r="H530" s="102">
        <v>1</v>
      </c>
      <c r="I530" s="31"/>
      <c r="J530" s="31"/>
      <c r="K530" s="31">
        <v>78</v>
      </c>
      <c r="L530" s="31" t="s">
        <v>53</v>
      </c>
      <c r="M530" s="31"/>
      <c r="N530" s="36"/>
    </row>
    <row r="531" spans="2:14" ht="16.5" thickBot="1" x14ac:dyDescent="0.3">
      <c r="B531" s="7">
        <v>516</v>
      </c>
      <c r="C531" s="31"/>
      <c r="D531" s="31" t="s">
        <v>875</v>
      </c>
      <c r="E531" s="31">
        <v>2017</v>
      </c>
      <c r="F531" s="31"/>
      <c r="G531" s="31">
        <v>66</v>
      </c>
      <c r="H531" s="102">
        <v>1</v>
      </c>
      <c r="I531" s="31"/>
      <c r="J531" s="31"/>
      <c r="K531" s="31">
        <v>69</v>
      </c>
      <c r="L531" s="37" t="s">
        <v>55</v>
      </c>
      <c r="M531" s="31"/>
      <c r="N531" s="36"/>
    </row>
    <row r="532" spans="2:14" ht="16.5" thickBot="1" x14ac:dyDescent="0.3">
      <c r="B532" s="7">
        <v>517</v>
      </c>
      <c r="C532" s="31"/>
      <c r="D532" s="31" t="s">
        <v>592</v>
      </c>
      <c r="E532" s="31">
        <v>2017</v>
      </c>
      <c r="F532" s="31"/>
      <c r="G532" s="31">
        <v>66</v>
      </c>
      <c r="H532" s="102">
        <v>1</v>
      </c>
      <c r="I532" s="31"/>
      <c r="J532" s="31"/>
      <c r="K532" s="31">
        <v>107</v>
      </c>
      <c r="L532" s="31" t="s">
        <v>57</v>
      </c>
      <c r="M532" s="31"/>
      <c r="N532" s="36"/>
    </row>
    <row r="533" spans="2:14" ht="16.5" thickBot="1" x14ac:dyDescent="0.3">
      <c r="B533" s="7">
        <v>518</v>
      </c>
      <c r="C533" s="37"/>
      <c r="D533" s="37" t="s">
        <v>593</v>
      </c>
      <c r="E533" s="31">
        <v>2017</v>
      </c>
      <c r="F533" s="37"/>
      <c r="G533" s="31">
        <v>66</v>
      </c>
      <c r="H533" s="102" t="s">
        <v>69</v>
      </c>
      <c r="I533" s="37"/>
      <c r="J533" s="37"/>
      <c r="K533" s="37">
        <v>75</v>
      </c>
      <c r="L533" s="37" t="s">
        <v>59</v>
      </c>
      <c r="M533" s="37"/>
      <c r="N533" s="38"/>
    </row>
    <row r="534" spans="2:14" ht="16.5" thickBot="1" x14ac:dyDescent="0.3">
      <c r="B534" s="7">
        <v>519</v>
      </c>
      <c r="C534" s="37"/>
      <c r="D534" s="37" t="s">
        <v>593</v>
      </c>
      <c r="E534" s="31">
        <v>2017</v>
      </c>
      <c r="F534" s="37"/>
      <c r="G534" s="31">
        <v>66</v>
      </c>
      <c r="H534" s="102" t="s">
        <v>71</v>
      </c>
      <c r="I534" s="37"/>
      <c r="J534" s="37"/>
      <c r="K534" s="37">
        <v>102</v>
      </c>
      <c r="L534" s="37" t="s">
        <v>59</v>
      </c>
      <c r="M534" s="37"/>
      <c r="N534" s="38"/>
    </row>
    <row r="535" spans="2:14" ht="16.5" thickBot="1" x14ac:dyDescent="0.3">
      <c r="B535" s="7">
        <v>520</v>
      </c>
      <c r="C535" s="37"/>
      <c r="D535" s="37" t="s">
        <v>594</v>
      </c>
      <c r="E535" s="31">
        <v>2017</v>
      </c>
      <c r="F535" s="37"/>
      <c r="G535" s="31">
        <v>66</v>
      </c>
      <c r="H535" s="102">
        <v>1</v>
      </c>
      <c r="I535" s="37"/>
      <c r="J535" s="37"/>
      <c r="K535" s="37">
        <v>66</v>
      </c>
      <c r="L535" s="37" t="s">
        <v>61</v>
      </c>
      <c r="M535" s="37"/>
      <c r="N535" s="38"/>
    </row>
    <row r="536" spans="2:14" ht="16.5" thickBot="1" x14ac:dyDescent="0.3">
      <c r="B536" s="7">
        <v>521</v>
      </c>
      <c r="C536" s="31"/>
      <c r="D536" s="31" t="s">
        <v>595</v>
      </c>
      <c r="E536" s="31">
        <v>2017</v>
      </c>
      <c r="F536" s="31"/>
      <c r="G536" s="31">
        <v>66</v>
      </c>
      <c r="H536" s="102">
        <v>1</v>
      </c>
      <c r="I536" s="31"/>
      <c r="J536" s="31"/>
      <c r="K536" s="31">
        <v>43</v>
      </c>
      <c r="L536" s="31" t="s">
        <v>63</v>
      </c>
      <c r="M536" s="31"/>
      <c r="N536" s="36"/>
    </row>
    <row r="537" spans="2:14" ht="16.5" thickBot="1" x14ac:dyDescent="0.3">
      <c r="B537" s="7">
        <v>522</v>
      </c>
      <c r="C537" s="31"/>
      <c r="D537" s="31" t="s">
        <v>596</v>
      </c>
      <c r="E537" s="31">
        <v>2017</v>
      </c>
      <c r="F537" s="31"/>
      <c r="G537" s="31">
        <v>66</v>
      </c>
      <c r="H537" s="102">
        <v>1</v>
      </c>
      <c r="I537" s="31"/>
      <c r="J537" s="31"/>
      <c r="K537" s="31">
        <v>47</v>
      </c>
      <c r="L537" s="37" t="s">
        <v>65</v>
      </c>
      <c r="M537" s="31"/>
      <c r="N537" s="36"/>
    </row>
    <row r="538" spans="2:14" ht="16.5" thickBot="1" x14ac:dyDescent="0.3">
      <c r="B538" s="7">
        <v>523</v>
      </c>
      <c r="C538" s="31"/>
      <c r="D538" s="31" t="s">
        <v>597</v>
      </c>
      <c r="E538" s="31">
        <v>2017</v>
      </c>
      <c r="F538" s="31"/>
      <c r="G538" s="31">
        <v>66</v>
      </c>
      <c r="H538" s="102">
        <v>1</v>
      </c>
      <c r="I538" s="31"/>
      <c r="J538" s="31"/>
      <c r="K538" s="31">
        <v>103</v>
      </c>
      <c r="L538" s="31" t="s">
        <v>70</v>
      </c>
      <c r="M538" s="31"/>
      <c r="N538" s="36"/>
    </row>
    <row r="539" spans="2:14" ht="16.5" thickBot="1" x14ac:dyDescent="0.3">
      <c r="B539" s="7">
        <v>524</v>
      </c>
      <c r="C539" s="37"/>
      <c r="D539" s="37" t="s">
        <v>549</v>
      </c>
      <c r="E539" s="31">
        <v>2017</v>
      </c>
      <c r="F539" s="37"/>
      <c r="G539" s="31">
        <v>66</v>
      </c>
      <c r="H539" s="102">
        <v>1</v>
      </c>
      <c r="I539" s="37"/>
      <c r="J539" s="37"/>
      <c r="K539" s="37">
        <v>150</v>
      </c>
      <c r="L539" s="37" t="s">
        <v>73</v>
      </c>
      <c r="M539" s="37"/>
      <c r="N539" s="38"/>
    </row>
    <row r="540" spans="2:14" ht="16.5" thickBot="1" x14ac:dyDescent="0.3">
      <c r="B540" s="7">
        <v>525</v>
      </c>
      <c r="C540" s="37"/>
      <c r="D540" s="37" t="s">
        <v>598</v>
      </c>
      <c r="E540" s="31">
        <v>2017</v>
      </c>
      <c r="F540" s="37"/>
      <c r="G540" s="31">
        <v>66</v>
      </c>
      <c r="H540" s="102">
        <v>1</v>
      </c>
      <c r="I540" s="37"/>
      <c r="J540" s="37"/>
      <c r="K540" s="37">
        <v>133</v>
      </c>
      <c r="L540" s="37" t="s">
        <v>75</v>
      </c>
      <c r="M540" s="37"/>
      <c r="N540" s="38"/>
    </row>
    <row r="541" spans="2:14" ht="16.5" thickBot="1" x14ac:dyDescent="0.3">
      <c r="B541" s="7">
        <v>526</v>
      </c>
      <c r="C541" s="37"/>
      <c r="D541" s="37" t="s">
        <v>599</v>
      </c>
      <c r="E541" s="31">
        <v>2017</v>
      </c>
      <c r="F541" s="37"/>
      <c r="G541" s="31">
        <v>66</v>
      </c>
      <c r="H541" s="102">
        <v>1</v>
      </c>
      <c r="I541" s="37"/>
      <c r="J541" s="37"/>
      <c r="K541" s="37">
        <v>259</v>
      </c>
      <c r="L541" s="31" t="s">
        <v>77</v>
      </c>
      <c r="M541" s="37"/>
      <c r="N541" s="38"/>
    </row>
    <row r="542" spans="2:14" ht="16.5" thickBot="1" x14ac:dyDescent="0.3">
      <c r="B542" s="7">
        <v>527</v>
      </c>
      <c r="C542" s="31"/>
      <c r="D542" s="31" t="s">
        <v>600</v>
      </c>
      <c r="E542" s="31">
        <v>2017</v>
      </c>
      <c r="F542" s="31"/>
      <c r="G542" s="31">
        <v>67</v>
      </c>
      <c r="H542" s="102">
        <v>1</v>
      </c>
      <c r="I542" s="31"/>
      <c r="J542" s="31"/>
      <c r="K542" s="31">
        <v>84</v>
      </c>
      <c r="L542" s="37" t="s">
        <v>80</v>
      </c>
      <c r="M542" s="31"/>
      <c r="N542" s="36"/>
    </row>
    <row r="543" spans="2:14" ht="16.5" thickBot="1" x14ac:dyDescent="0.3">
      <c r="B543" s="7">
        <v>528</v>
      </c>
      <c r="C543" s="31"/>
      <c r="D543" s="31" t="s">
        <v>358</v>
      </c>
      <c r="E543" s="31">
        <v>2017</v>
      </c>
      <c r="F543" s="31"/>
      <c r="G543" s="31">
        <v>67</v>
      </c>
      <c r="H543" s="102">
        <v>1</v>
      </c>
      <c r="I543" s="31"/>
      <c r="J543" s="31"/>
      <c r="K543" s="31">
        <v>82</v>
      </c>
      <c r="L543" s="37" t="s">
        <v>84</v>
      </c>
      <c r="M543" s="31"/>
      <c r="N543" s="36"/>
    </row>
    <row r="544" spans="2:14" ht="16.5" thickBot="1" x14ac:dyDescent="0.3">
      <c r="B544" s="7">
        <v>529</v>
      </c>
      <c r="C544" s="31"/>
      <c r="D544" s="31" t="s">
        <v>601</v>
      </c>
      <c r="E544" s="31">
        <v>2017</v>
      </c>
      <c r="F544" s="31"/>
      <c r="G544" s="31">
        <v>67</v>
      </c>
      <c r="H544" s="102">
        <v>1</v>
      </c>
      <c r="I544" s="31"/>
      <c r="J544" s="31"/>
      <c r="K544" s="31">
        <v>99</v>
      </c>
      <c r="L544" s="37" t="s">
        <v>85</v>
      </c>
      <c r="M544" s="31"/>
      <c r="N544" s="36"/>
    </row>
    <row r="545" spans="2:14" ht="16.5" thickBot="1" x14ac:dyDescent="0.3">
      <c r="B545" s="7">
        <v>530</v>
      </c>
      <c r="C545" s="31"/>
      <c r="D545" s="51" t="s">
        <v>602</v>
      </c>
      <c r="E545" s="31">
        <v>2017</v>
      </c>
      <c r="F545" s="31"/>
      <c r="G545" s="31">
        <v>67</v>
      </c>
      <c r="H545" s="102">
        <v>1</v>
      </c>
      <c r="I545" s="31"/>
      <c r="J545" s="31"/>
      <c r="K545" s="31">
        <v>93</v>
      </c>
      <c r="L545" s="31" t="s">
        <v>87</v>
      </c>
      <c r="M545" s="31"/>
      <c r="N545" s="36"/>
    </row>
    <row r="546" spans="2:14" ht="16.5" thickBot="1" x14ac:dyDescent="0.3">
      <c r="B546" s="7">
        <v>531</v>
      </c>
      <c r="C546" s="37"/>
      <c r="D546" s="37" t="s">
        <v>538</v>
      </c>
      <c r="E546" s="31">
        <v>2017</v>
      </c>
      <c r="F546" s="37"/>
      <c r="G546" s="31">
        <v>67</v>
      </c>
      <c r="H546" s="102">
        <v>1</v>
      </c>
      <c r="I546" s="37"/>
      <c r="J546" s="37"/>
      <c r="K546" s="37">
        <v>76</v>
      </c>
      <c r="L546" s="37" t="s">
        <v>89</v>
      </c>
      <c r="M546" s="37"/>
      <c r="N546" s="38"/>
    </row>
    <row r="547" spans="2:14" ht="16.5" thickBot="1" x14ac:dyDescent="0.3">
      <c r="B547" s="7">
        <v>532</v>
      </c>
      <c r="C547" s="37"/>
      <c r="D547" s="54" t="s">
        <v>603</v>
      </c>
      <c r="E547" s="31">
        <v>2017</v>
      </c>
      <c r="F547" s="37"/>
      <c r="G547" s="31">
        <v>67</v>
      </c>
      <c r="H547" s="102" t="s">
        <v>509</v>
      </c>
      <c r="I547" s="37"/>
      <c r="J547" s="37"/>
      <c r="K547" s="37">
        <v>200</v>
      </c>
      <c r="L547" s="37" t="s">
        <v>90</v>
      </c>
      <c r="M547" s="37"/>
      <c r="N547" s="38"/>
    </row>
    <row r="548" spans="2:14" ht="16.5" thickBot="1" x14ac:dyDescent="0.3">
      <c r="B548" s="7">
        <v>533</v>
      </c>
      <c r="C548" s="31"/>
      <c r="D548" s="56" t="s">
        <v>833</v>
      </c>
      <c r="E548" s="31">
        <v>2017</v>
      </c>
      <c r="F548" s="31"/>
      <c r="G548" s="31">
        <v>67</v>
      </c>
      <c r="H548" s="102" t="s">
        <v>510</v>
      </c>
      <c r="I548" s="31"/>
      <c r="J548" s="31"/>
      <c r="K548" s="31">
        <v>360</v>
      </c>
      <c r="L548" s="37" t="s">
        <v>90</v>
      </c>
      <c r="M548" s="31"/>
      <c r="N548" s="36"/>
    </row>
    <row r="549" spans="2:14" ht="16.5" thickBot="1" x14ac:dyDescent="0.3">
      <c r="B549" s="7">
        <v>534</v>
      </c>
      <c r="C549" s="31"/>
      <c r="D549" s="56" t="s">
        <v>833</v>
      </c>
      <c r="E549" s="31">
        <v>2017</v>
      </c>
      <c r="F549" s="31"/>
      <c r="G549" s="31">
        <v>67</v>
      </c>
      <c r="H549" s="102" t="s">
        <v>511</v>
      </c>
      <c r="I549" s="31"/>
      <c r="J549" s="31"/>
      <c r="K549" s="37">
        <v>64</v>
      </c>
      <c r="L549" s="37" t="s">
        <v>90</v>
      </c>
      <c r="M549" s="31"/>
      <c r="N549" s="36"/>
    </row>
    <row r="550" spans="2:14" s="79" customFormat="1" ht="16.5" thickBot="1" x14ac:dyDescent="0.3">
      <c r="B550" s="76">
        <v>535</v>
      </c>
      <c r="C550" s="51"/>
      <c r="D550" s="51" t="s">
        <v>833</v>
      </c>
      <c r="E550" s="51">
        <v>2017</v>
      </c>
      <c r="F550" s="51"/>
      <c r="G550" s="51">
        <v>67</v>
      </c>
      <c r="H550" s="103" t="s">
        <v>512</v>
      </c>
      <c r="I550" s="51"/>
      <c r="J550" s="51"/>
      <c r="K550" s="51">
        <v>64</v>
      </c>
      <c r="L550" s="77" t="s">
        <v>90</v>
      </c>
      <c r="M550" s="51"/>
      <c r="N550" s="82"/>
    </row>
    <row r="551" spans="2:14" ht="16.5" thickBot="1" x14ac:dyDescent="0.3">
      <c r="B551" s="7">
        <v>536</v>
      </c>
      <c r="C551" s="31"/>
      <c r="D551" s="31" t="s">
        <v>604</v>
      </c>
      <c r="E551" s="31">
        <v>2017</v>
      </c>
      <c r="F551" s="31"/>
      <c r="G551" s="31">
        <v>67</v>
      </c>
      <c r="H551" s="102">
        <v>1</v>
      </c>
      <c r="I551" s="31"/>
      <c r="J551" s="31"/>
      <c r="K551" s="31">
        <v>99</v>
      </c>
      <c r="L551" s="31" t="s">
        <v>94</v>
      </c>
      <c r="M551" s="31"/>
      <c r="N551" s="36"/>
    </row>
    <row r="552" spans="2:14" ht="16.5" thickBot="1" x14ac:dyDescent="0.3">
      <c r="B552" s="7">
        <v>537</v>
      </c>
      <c r="C552" s="31"/>
      <c r="D552" s="31" t="s">
        <v>605</v>
      </c>
      <c r="E552" s="31">
        <v>2017</v>
      </c>
      <c r="F552" s="31"/>
      <c r="G552" s="31">
        <v>67</v>
      </c>
      <c r="H552" s="102">
        <v>1</v>
      </c>
      <c r="I552" s="31"/>
      <c r="J552" s="31"/>
      <c r="K552" s="31">
        <v>96</v>
      </c>
      <c r="L552" s="37" t="s">
        <v>96</v>
      </c>
      <c r="M552" s="31"/>
      <c r="N552" s="36"/>
    </row>
    <row r="553" spans="2:14" ht="16.5" thickBot="1" x14ac:dyDescent="0.3">
      <c r="B553" s="7">
        <v>538</v>
      </c>
      <c r="C553" s="31"/>
      <c r="D553" s="31" t="s">
        <v>606</v>
      </c>
      <c r="E553" s="31">
        <v>2017</v>
      </c>
      <c r="F553" s="31"/>
      <c r="G553" s="31">
        <v>67</v>
      </c>
      <c r="H553" s="102">
        <v>1</v>
      </c>
      <c r="I553" s="31"/>
      <c r="J553" s="31"/>
      <c r="K553" s="31">
        <v>90</v>
      </c>
      <c r="L553" s="31" t="s">
        <v>98</v>
      </c>
      <c r="M553" s="31"/>
      <c r="N553" s="36"/>
    </row>
    <row r="554" spans="2:14" ht="16.5" thickBot="1" x14ac:dyDescent="0.3">
      <c r="B554" s="7">
        <v>539</v>
      </c>
      <c r="C554" s="37"/>
      <c r="D554" s="37" t="s">
        <v>607</v>
      </c>
      <c r="E554" s="37">
        <v>2017</v>
      </c>
      <c r="F554" s="37"/>
      <c r="G554" s="37">
        <v>67</v>
      </c>
      <c r="H554" s="107">
        <v>1</v>
      </c>
      <c r="I554" s="37"/>
      <c r="J554" s="37"/>
      <c r="K554" s="37">
        <v>85</v>
      </c>
      <c r="L554" s="37" t="s">
        <v>100</v>
      </c>
      <c r="M554" s="37"/>
      <c r="N554" s="38"/>
    </row>
    <row r="555" spans="2:14" ht="16.5" thickBot="1" x14ac:dyDescent="0.3">
      <c r="B555" s="7">
        <v>540</v>
      </c>
      <c r="C555" s="37"/>
      <c r="D555" s="37" t="s">
        <v>608</v>
      </c>
      <c r="E555" s="37">
        <v>2017</v>
      </c>
      <c r="F555" s="37"/>
      <c r="G555" s="37">
        <v>68</v>
      </c>
      <c r="H555" s="107">
        <v>1</v>
      </c>
      <c r="I555" s="37"/>
      <c r="J555" s="37"/>
      <c r="K555" s="37">
        <v>23</v>
      </c>
      <c r="L555" s="31" t="s">
        <v>102</v>
      </c>
      <c r="M555" s="37"/>
      <c r="N555" s="38"/>
    </row>
    <row r="556" spans="2:14" ht="16.5" thickBot="1" x14ac:dyDescent="0.3">
      <c r="B556" s="7">
        <v>541</v>
      </c>
      <c r="C556" s="31"/>
      <c r="D556" s="31" t="s">
        <v>609</v>
      </c>
      <c r="E556" s="37">
        <v>2017</v>
      </c>
      <c r="F556" s="31"/>
      <c r="G556" s="37">
        <v>68</v>
      </c>
      <c r="H556" s="107">
        <v>1</v>
      </c>
      <c r="I556" s="31"/>
      <c r="J556" s="31"/>
      <c r="K556" s="31">
        <v>137</v>
      </c>
      <c r="L556" s="37" t="s">
        <v>106</v>
      </c>
      <c r="M556" s="31"/>
      <c r="N556" s="36"/>
    </row>
    <row r="557" spans="2:14" ht="16.5" thickBot="1" x14ac:dyDescent="0.3">
      <c r="B557" s="7">
        <v>542</v>
      </c>
      <c r="C557" s="31"/>
      <c r="D557" s="31" t="s">
        <v>555</v>
      </c>
      <c r="E557" s="37">
        <v>2017</v>
      </c>
      <c r="F557" s="31"/>
      <c r="G557" s="37">
        <v>68</v>
      </c>
      <c r="H557" s="107">
        <v>1</v>
      </c>
      <c r="I557" s="31"/>
      <c r="J557" s="31"/>
      <c r="K557" s="31">
        <v>194</v>
      </c>
      <c r="L557" s="31" t="s">
        <v>108</v>
      </c>
      <c r="M557" s="31"/>
      <c r="N557" s="36"/>
    </row>
    <row r="558" spans="2:14" ht="16.5" thickBot="1" x14ac:dyDescent="0.3">
      <c r="B558" s="7">
        <v>543</v>
      </c>
      <c r="C558" s="31"/>
      <c r="D558" s="31" t="s">
        <v>610</v>
      </c>
      <c r="E558" s="37">
        <v>2017</v>
      </c>
      <c r="F558" s="31"/>
      <c r="G558" s="37">
        <v>68</v>
      </c>
      <c r="H558" s="107">
        <v>1</v>
      </c>
      <c r="I558" s="31"/>
      <c r="J558" s="31"/>
      <c r="K558" s="31">
        <v>191</v>
      </c>
      <c r="L558" s="37" t="s">
        <v>110</v>
      </c>
      <c r="M558" s="31"/>
      <c r="N558" s="36"/>
    </row>
    <row r="559" spans="2:14" ht="16.5" thickBot="1" x14ac:dyDescent="0.3">
      <c r="B559" s="7">
        <v>544</v>
      </c>
      <c r="C559" s="31"/>
      <c r="D559" s="31" t="s">
        <v>611</v>
      </c>
      <c r="E559" s="37">
        <v>2017</v>
      </c>
      <c r="F559" s="31"/>
      <c r="G559" s="37">
        <v>68</v>
      </c>
      <c r="H559" s="107">
        <v>1</v>
      </c>
      <c r="I559" s="31"/>
      <c r="J559" s="31"/>
      <c r="K559" s="31">
        <v>79</v>
      </c>
      <c r="L559" s="31" t="s">
        <v>112</v>
      </c>
      <c r="M559" s="31"/>
      <c r="N559" s="36"/>
    </row>
    <row r="560" spans="2:14" ht="16.5" thickBot="1" x14ac:dyDescent="0.3">
      <c r="B560" s="7">
        <v>545</v>
      </c>
      <c r="C560" s="32"/>
      <c r="D560" s="37" t="s">
        <v>612</v>
      </c>
      <c r="E560" s="37">
        <v>2017</v>
      </c>
      <c r="F560" s="32"/>
      <c r="G560" s="37">
        <v>68</v>
      </c>
      <c r="H560" s="107" t="s">
        <v>836</v>
      </c>
      <c r="I560" s="32"/>
      <c r="J560" s="32"/>
      <c r="K560" s="32">
        <v>66</v>
      </c>
      <c r="L560" s="37" t="s">
        <v>114</v>
      </c>
      <c r="M560" s="32"/>
      <c r="N560" s="61"/>
    </row>
    <row r="561" spans="2:14" ht="16.5" thickBot="1" x14ac:dyDescent="0.3">
      <c r="B561" s="7">
        <v>546</v>
      </c>
      <c r="C561" s="32"/>
      <c r="D561" s="37" t="s">
        <v>834</v>
      </c>
      <c r="E561" s="37">
        <v>2017</v>
      </c>
      <c r="F561" s="32"/>
      <c r="G561" s="37">
        <v>68</v>
      </c>
      <c r="H561" s="107" t="s">
        <v>837</v>
      </c>
      <c r="I561" s="32"/>
      <c r="J561" s="32"/>
      <c r="K561" s="32">
        <v>80</v>
      </c>
      <c r="L561" s="37" t="s">
        <v>114</v>
      </c>
      <c r="M561" s="32"/>
      <c r="N561" s="61"/>
    </row>
    <row r="562" spans="2:14" ht="16.5" thickBot="1" x14ac:dyDescent="0.3">
      <c r="B562" s="7">
        <v>547</v>
      </c>
      <c r="C562" s="32"/>
      <c r="D562" s="37" t="s">
        <v>835</v>
      </c>
      <c r="E562" s="37">
        <v>2017</v>
      </c>
      <c r="F562" s="32"/>
      <c r="G562" s="37">
        <v>68</v>
      </c>
      <c r="H562" s="107" t="s">
        <v>838</v>
      </c>
      <c r="I562" s="32"/>
      <c r="J562" s="32"/>
      <c r="K562" s="32">
        <v>200</v>
      </c>
      <c r="L562" s="37" t="s">
        <v>114</v>
      </c>
      <c r="M562" s="32"/>
      <c r="N562" s="61"/>
    </row>
    <row r="563" spans="2:14" ht="16.5" thickBot="1" x14ac:dyDescent="0.3">
      <c r="B563" s="7">
        <v>549</v>
      </c>
      <c r="C563" s="32"/>
      <c r="D563" s="37" t="s">
        <v>835</v>
      </c>
      <c r="E563" s="37">
        <v>2017</v>
      </c>
      <c r="F563" s="32"/>
      <c r="G563" s="37">
        <v>68</v>
      </c>
      <c r="H563" s="107" t="s">
        <v>839</v>
      </c>
      <c r="I563" s="32"/>
      <c r="J563" s="32"/>
      <c r="K563" s="32">
        <v>200</v>
      </c>
      <c r="L563" s="37" t="s">
        <v>114</v>
      </c>
      <c r="M563" s="32"/>
      <c r="N563" s="61"/>
    </row>
    <row r="564" spans="2:14" ht="16.5" thickBot="1" x14ac:dyDescent="0.3">
      <c r="B564" s="7">
        <v>550</v>
      </c>
      <c r="C564" s="37"/>
      <c r="D564" s="37" t="s">
        <v>835</v>
      </c>
      <c r="E564" s="37">
        <v>2017</v>
      </c>
      <c r="F564" s="37"/>
      <c r="G564" s="37">
        <v>68</v>
      </c>
      <c r="H564" s="107" t="s">
        <v>840</v>
      </c>
      <c r="I564" s="37"/>
      <c r="J564" s="37"/>
      <c r="K564" s="37">
        <v>147</v>
      </c>
      <c r="L564" s="37" t="s">
        <v>114</v>
      </c>
      <c r="M564" s="37"/>
      <c r="N564" s="38"/>
    </row>
    <row r="565" spans="2:14" ht="15.75" thickBot="1" x14ac:dyDescent="0.3">
      <c r="B565" s="37">
        <v>551</v>
      </c>
      <c r="D565" s="37" t="s">
        <v>613</v>
      </c>
      <c r="E565" s="37">
        <v>2017</v>
      </c>
      <c r="F565" s="37"/>
      <c r="G565" s="37">
        <v>69</v>
      </c>
      <c r="H565" s="107">
        <v>1</v>
      </c>
      <c r="I565" s="37"/>
      <c r="J565" s="37"/>
      <c r="K565" s="37">
        <v>235</v>
      </c>
      <c r="L565" s="31" t="s">
        <v>116</v>
      </c>
      <c r="M565" s="37"/>
      <c r="N565" s="38"/>
    </row>
    <row r="566" spans="2:14" ht="15.75" thickBot="1" x14ac:dyDescent="0.3">
      <c r="B566" s="31">
        <v>552</v>
      </c>
      <c r="D566" s="31" t="s">
        <v>536</v>
      </c>
      <c r="E566" s="37">
        <v>2017</v>
      </c>
      <c r="F566" s="31"/>
      <c r="G566" s="37">
        <v>69</v>
      </c>
      <c r="H566" s="107">
        <v>1</v>
      </c>
      <c r="I566" s="31"/>
      <c r="J566" s="31"/>
      <c r="K566" s="31">
        <v>107</v>
      </c>
      <c r="L566" s="37" t="s">
        <v>118</v>
      </c>
      <c r="M566" s="31"/>
      <c r="N566" s="36"/>
    </row>
    <row r="567" spans="2:14" ht="15.75" thickBot="1" x14ac:dyDescent="0.3">
      <c r="B567" s="31">
        <v>553</v>
      </c>
      <c r="D567" s="31" t="s">
        <v>614</v>
      </c>
      <c r="E567" s="37">
        <v>2017</v>
      </c>
      <c r="F567" s="31"/>
      <c r="G567" s="37">
        <v>69</v>
      </c>
      <c r="H567" s="107">
        <v>1</v>
      </c>
      <c r="I567" s="31"/>
      <c r="J567" s="31"/>
      <c r="K567" s="31">
        <v>58</v>
      </c>
      <c r="L567" s="31" t="s">
        <v>120</v>
      </c>
      <c r="M567" s="31"/>
      <c r="N567" s="36"/>
    </row>
    <row r="568" spans="2:14" ht="15.75" thickBot="1" x14ac:dyDescent="0.3">
      <c r="B568" s="31">
        <v>554</v>
      </c>
      <c r="D568" s="31" t="s">
        <v>615</v>
      </c>
      <c r="E568" s="37">
        <v>2017</v>
      </c>
      <c r="F568" s="31"/>
      <c r="G568" s="37">
        <v>69</v>
      </c>
      <c r="H568" s="107">
        <v>1</v>
      </c>
      <c r="I568" s="31"/>
      <c r="J568" s="31"/>
      <c r="K568" s="31">
        <v>139</v>
      </c>
      <c r="L568" s="37" t="s">
        <v>122</v>
      </c>
      <c r="M568" s="31"/>
      <c r="N568" s="36"/>
    </row>
    <row r="569" spans="2:14" ht="15.75" thickBot="1" x14ac:dyDescent="0.3">
      <c r="B569" s="31">
        <v>555</v>
      </c>
      <c r="D569" s="31" t="s">
        <v>616</v>
      </c>
      <c r="E569" s="37">
        <v>2017</v>
      </c>
      <c r="F569" s="31"/>
      <c r="G569" s="37">
        <v>69</v>
      </c>
      <c r="H569" s="107">
        <v>1</v>
      </c>
      <c r="I569" s="31"/>
      <c r="J569" s="31"/>
      <c r="K569" s="31">
        <v>87</v>
      </c>
      <c r="L569" s="31" t="s">
        <v>124</v>
      </c>
      <c r="M569" s="31"/>
      <c r="N569" s="36"/>
    </row>
    <row r="570" spans="2:14" ht="16.5" thickBot="1" x14ac:dyDescent="0.3">
      <c r="B570" s="7">
        <v>556</v>
      </c>
      <c r="C570" s="37"/>
      <c r="D570" s="37" t="s">
        <v>617</v>
      </c>
      <c r="E570" s="37">
        <v>2017</v>
      </c>
      <c r="F570" s="37"/>
      <c r="G570" s="37">
        <v>69</v>
      </c>
      <c r="H570" s="107">
        <v>1</v>
      </c>
      <c r="I570" s="37"/>
      <c r="J570" s="37"/>
      <c r="K570" s="37">
        <v>90</v>
      </c>
      <c r="L570" s="31" t="s">
        <v>126</v>
      </c>
      <c r="M570" s="37"/>
      <c r="N570" s="38"/>
    </row>
    <row r="571" spans="2:14" ht="16.5" thickBot="1" x14ac:dyDescent="0.3">
      <c r="B571" s="7">
        <v>557</v>
      </c>
      <c r="C571" s="37"/>
      <c r="D571" s="37" t="s">
        <v>618</v>
      </c>
      <c r="E571" s="37">
        <v>2017</v>
      </c>
      <c r="F571" s="37"/>
      <c r="G571" s="37">
        <v>69</v>
      </c>
      <c r="H571" s="107">
        <v>1</v>
      </c>
      <c r="I571" s="37"/>
      <c r="J571" s="37"/>
      <c r="K571" s="37">
        <v>49</v>
      </c>
      <c r="L571" s="37" t="s">
        <v>360</v>
      </c>
      <c r="M571" s="37"/>
      <c r="N571" s="38"/>
    </row>
    <row r="572" spans="2:14" ht="16.5" thickBot="1" x14ac:dyDescent="0.3">
      <c r="B572" s="7">
        <v>558</v>
      </c>
      <c r="C572" s="31"/>
      <c r="D572" s="31" t="s">
        <v>619</v>
      </c>
      <c r="E572" s="37">
        <v>2017</v>
      </c>
      <c r="F572" s="31"/>
      <c r="G572" s="37">
        <v>69</v>
      </c>
      <c r="H572" s="107">
        <v>1</v>
      </c>
      <c r="I572" s="31"/>
      <c r="J572" s="31"/>
      <c r="K572" s="31">
        <v>103</v>
      </c>
      <c r="L572" s="31" t="s">
        <v>127</v>
      </c>
      <c r="M572" s="31"/>
      <c r="N572" s="36"/>
    </row>
    <row r="573" spans="2:14" ht="16.5" thickBot="1" x14ac:dyDescent="0.3">
      <c r="B573" s="7">
        <v>559</v>
      </c>
      <c r="C573" s="31"/>
      <c r="D573" s="31" t="s">
        <v>620</v>
      </c>
      <c r="E573" s="37">
        <v>2017</v>
      </c>
      <c r="F573" s="31"/>
      <c r="G573" s="37">
        <v>69</v>
      </c>
      <c r="H573" s="107">
        <v>1</v>
      </c>
      <c r="I573" s="31"/>
      <c r="J573" s="31"/>
      <c r="K573" s="31">
        <v>68</v>
      </c>
      <c r="L573" s="31" t="s">
        <v>129</v>
      </c>
      <c r="M573" s="31"/>
      <c r="N573" s="36"/>
    </row>
    <row r="574" spans="2:14" ht="16.5" thickBot="1" x14ac:dyDescent="0.3">
      <c r="B574" s="7">
        <v>560</v>
      </c>
      <c r="C574" s="31"/>
      <c r="D574" s="31" t="s">
        <v>621</v>
      </c>
      <c r="E574" s="37">
        <v>2017</v>
      </c>
      <c r="F574" s="31"/>
      <c r="G574" s="37">
        <v>69</v>
      </c>
      <c r="H574" s="107" t="s">
        <v>69</v>
      </c>
      <c r="I574" s="31"/>
      <c r="J574" s="31"/>
      <c r="K574" s="31">
        <v>100</v>
      </c>
      <c r="L574" s="37" t="s">
        <v>131</v>
      </c>
      <c r="M574" s="31"/>
      <c r="N574" s="36"/>
    </row>
    <row r="575" spans="2:14" ht="16.5" thickBot="1" x14ac:dyDescent="0.3">
      <c r="B575" s="7">
        <v>561</v>
      </c>
      <c r="C575" s="31"/>
      <c r="D575" s="31" t="s">
        <v>621</v>
      </c>
      <c r="E575" s="37">
        <v>2017</v>
      </c>
      <c r="F575" s="31"/>
      <c r="G575" s="37">
        <v>69</v>
      </c>
      <c r="H575" s="107" t="s">
        <v>71</v>
      </c>
      <c r="I575" s="31"/>
      <c r="J575" s="31"/>
      <c r="K575" s="31">
        <v>172</v>
      </c>
      <c r="L575" s="37" t="s">
        <v>131</v>
      </c>
      <c r="M575" s="31"/>
      <c r="N575" s="36"/>
    </row>
    <row r="576" spans="2:14" ht="16.5" thickBot="1" x14ac:dyDescent="0.3">
      <c r="B576" s="7">
        <v>562</v>
      </c>
      <c r="C576" s="31"/>
      <c r="D576" s="31" t="s">
        <v>622</v>
      </c>
      <c r="E576" s="37">
        <v>2017</v>
      </c>
      <c r="F576" s="31"/>
      <c r="G576" s="37">
        <v>69</v>
      </c>
      <c r="H576" s="107">
        <v>1</v>
      </c>
      <c r="I576" s="31"/>
      <c r="J576" s="31"/>
      <c r="K576" s="31">
        <v>90</v>
      </c>
      <c r="L576" s="31" t="s">
        <v>133</v>
      </c>
      <c r="M576" s="31"/>
      <c r="N576" s="36"/>
    </row>
    <row r="577" spans="2:14" ht="16.5" thickBot="1" x14ac:dyDescent="0.3">
      <c r="B577" s="7">
        <v>563</v>
      </c>
      <c r="C577" s="32"/>
      <c r="D577" s="32" t="s">
        <v>841</v>
      </c>
      <c r="E577" s="37">
        <v>2017</v>
      </c>
      <c r="F577" s="32"/>
      <c r="G577" s="37">
        <v>69</v>
      </c>
      <c r="H577" s="107">
        <v>1</v>
      </c>
      <c r="I577" s="32"/>
      <c r="J577" s="32"/>
      <c r="K577" s="32">
        <v>93</v>
      </c>
      <c r="L577" s="31" t="s">
        <v>135</v>
      </c>
      <c r="M577" s="32"/>
      <c r="N577" s="61"/>
    </row>
    <row r="578" spans="2:14" ht="16.5" thickBot="1" x14ac:dyDescent="0.3">
      <c r="B578" s="7">
        <v>564</v>
      </c>
      <c r="C578" s="37"/>
      <c r="D578" s="37" t="s">
        <v>623</v>
      </c>
      <c r="E578" s="37">
        <v>2017</v>
      </c>
      <c r="F578" s="37"/>
      <c r="G578" s="37">
        <v>70</v>
      </c>
      <c r="H578" s="107">
        <v>1</v>
      </c>
      <c r="I578" s="37"/>
      <c r="J578" s="37"/>
      <c r="K578" s="37">
        <v>137</v>
      </c>
      <c r="L578" s="31" t="s">
        <v>136</v>
      </c>
      <c r="M578" s="37"/>
      <c r="N578" s="38"/>
    </row>
    <row r="579" spans="2:14" ht="16.5" thickBot="1" x14ac:dyDescent="0.3">
      <c r="B579" s="7">
        <v>565</v>
      </c>
      <c r="C579" s="37"/>
      <c r="D579" s="37" t="s">
        <v>624</v>
      </c>
      <c r="E579" s="37">
        <v>2017</v>
      </c>
      <c r="F579" s="37"/>
      <c r="G579" s="37">
        <v>70</v>
      </c>
      <c r="H579" s="107">
        <v>1</v>
      </c>
      <c r="I579" s="37"/>
      <c r="J579" s="37"/>
      <c r="K579" s="37">
        <v>86</v>
      </c>
      <c r="L579" s="37" t="s">
        <v>137</v>
      </c>
      <c r="M579" s="37"/>
      <c r="N579" s="38"/>
    </row>
    <row r="580" spans="2:14" ht="16.5" thickBot="1" x14ac:dyDescent="0.3">
      <c r="B580" s="7">
        <v>566</v>
      </c>
      <c r="C580" s="31"/>
      <c r="D580" s="31" t="s">
        <v>539</v>
      </c>
      <c r="E580" s="37">
        <v>2017</v>
      </c>
      <c r="F580" s="31"/>
      <c r="G580" s="37">
        <v>70</v>
      </c>
      <c r="H580" s="107" t="s">
        <v>69</v>
      </c>
      <c r="I580" s="31"/>
      <c r="J580" s="31"/>
      <c r="K580" s="31">
        <v>77</v>
      </c>
      <c r="L580" s="31" t="s">
        <v>138</v>
      </c>
      <c r="M580" s="31"/>
      <c r="N580" s="36"/>
    </row>
    <row r="581" spans="2:14" ht="16.5" thickBot="1" x14ac:dyDescent="0.3">
      <c r="B581" s="7">
        <v>567</v>
      </c>
      <c r="C581" s="31"/>
      <c r="D581" s="31" t="s">
        <v>842</v>
      </c>
      <c r="E581" s="37">
        <v>2017</v>
      </c>
      <c r="F581" s="31"/>
      <c r="G581" s="37">
        <v>70</v>
      </c>
      <c r="H581" s="107" t="s">
        <v>71</v>
      </c>
      <c r="I581" s="31"/>
      <c r="J581" s="31"/>
      <c r="K581" s="31">
        <v>341</v>
      </c>
      <c r="L581" s="31" t="s">
        <v>138</v>
      </c>
      <c r="M581" s="31"/>
      <c r="N581" s="36"/>
    </row>
    <row r="582" spans="2:14" ht="16.5" thickBot="1" x14ac:dyDescent="0.3">
      <c r="B582" s="7">
        <v>568</v>
      </c>
      <c r="C582" s="31"/>
      <c r="D582" s="31" t="s">
        <v>625</v>
      </c>
      <c r="E582" s="37">
        <v>2017</v>
      </c>
      <c r="F582" s="31"/>
      <c r="G582" s="37">
        <v>70</v>
      </c>
      <c r="H582" s="107">
        <v>1</v>
      </c>
      <c r="I582" s="31"/>
      <c r="J582" s="31"/>
      <c r="K582" s="31">
        <v>69</v>
      </c>
      <c r="L582" s="37" t="s">
        <v>139</v>
      </c>
      <c r="M582" s="31"/>
      <c r="N582" s="36"/>
    </row>
    <row r="583" spans="2:14" ht="16.5" thickBot="1" x14ac:dyDescent="0.3">
      <c r="B583" s="7">
        <v>569</v>
      </c>
      <c r="C583" s="31"/>
      <c r="D583" s="31" t="s">
        <v>626</v>
      </c>
      <c r="E583" s="37">
        <v>2017</v>
      </c>
      <c r="F583" s="31"/>
      <c r="G583" s="37">
        <v>70</v>
      </c>
      <c r="H583" s="107">
        <v>1</v>
      </c>
      <c r="I583" s="31"/>
      <c r="J583" s="31"/>
      <c r="K583" s="31">
        <v>94</v>
      </c>
      <c r="L583" s="31" t="s">
        <v>141</v>
      </c>
      <c r="M583" s="31"/>
      <c r="N583" s="36"/>
    </row>
    <row r="584" spans="2:14" ht="16.5" thickBot="1" x14ac:dyDescent="0.3">
      <c r="B584" s="7">
        <v>570</v>
      </c>
      <c r="C584" s="31"/>
      <c r="D584" s="31" t="s">
        <v>539</v>
      </c>
      <c r="E584" s="37">
        <v>2017</v>
      </c>
      <c r="F584" s="31"/>
      <c r="G584" s="37">
        <v>70</v>
      </c>
      <c r="H584" s="107">
        <v>1</v>
      </c>
      <c r="I584" s="31"/>
      <c r="J584" s="31"/>
      <c r="K584" s="31">
        <v>77</v>
      </c>
      <c r="L584" s="37" t="s">
        <v>143</v>
      </c>
      <c r="M584" s="31"/>
      <c r="N584" s="36"/>
    </row>
    <row r="585" spans="2:14" ht="16.5" thickBot="1" x14ac:dyDescent="0.3">
      <c r="B585" s="7">
        <v>571</v>
      </c>
      <c r="C585" s="37"/>
      <c r="D585" s="37" t="s">
        <v>627</v>
      </c>
      <c r="E585" s="37">
        <v>2017</v>
      </c>
      <c r="F585" s="37"/>
      <c r="G585" s="37">
        <v>70</v>
      </c>
      <c r="H585" s="107">
        <v>1</v>
      </c>
      <c r="I585" s="37"/>
      <c r="J585" s="37"/>
      <c r="K585" s="37">
        <v>119</v>
      </c>
      <c r="L585" s="31" t="s">
        <v>145</v>
      </c>
      <c r="M585" s="37"/>
      <c r="N585" s="38"/>
    </row>
    <row r="586" spans="2:14" ht="16.5" thickBot="1" x14ac:dyDescent="0.3">
      <c r="B586" s="7">
        <v>572</v>
      </c>
      <c r="C586" s="37"/>
      <c r="D586" s="37" t="s">
        <v>628</v>
      </c>
      <c r="E586" s="37">
        <v>2017</v>
      </c>
      <c r="F586" s="37"/>
      <c r="G586" s="37">
        <v>70</v>
      </c>
      <c r="H586" s="107">
        <v>1</v>
      </c>
      <c r="I586" s="37"/>
      <c r="J586" s="37"/>
      <c r="K586" s="37">
        <v>71</v>
      </c>
      <c r="L586" s="37" t="s">
        <v>147</v>
      </c>
      <c r="M586" s="37"/>
      <c r="N586" s="38"/>
    </row>
    <row r="587" spans="2:14" ht="16.5" thickBot="1" x14ac:dyDescent="0.3">
      <c r="B587" s="7">
        <v>573</v>
      </c>
      <c r="C587" s="31"/>
      <c r="D587" s="31" t="s">
        <v>629</v>
      </c>
      <c r="E587" s="37">
        <v>2017</v>
      </c>
      <c r="F587" s="31"/>
      <c r="G587" s="37">
        <v>70</v>
      </c>
      <c r="H587" s="107">
        <v>1</v>
      </c>
      <c r="I587" s="31"/>
      <c r="J587" s="31"/>
      <c r="K587" s="31">
        <v>265</v>
      </c>
      <c r="L587" s="31" t="s">
        <v>149</v>
      </c>
      <c r="M587" s="31"/>
      <c r="N587" s="36"/>
    </row>
    <row r="588" spans="2:14" ht="16.5" thickBot="1" x14ac:dyDescent="0.3">
      <c r="B588" s="7">
        <v>574</v>
      </c>
      <c r="C588" s="31"/>
      <c r="D588" s="31" t="s">
        <v>630</v>
      </c>
      <c r="E588" s="37">
        <v>2017</v>
      </c>
      <c r="F588" s="31"/>
      <c r="G588" s="37">
        <v>71</v>
      </c>
      <c r="H588" s="107">
        <v>1</v>
      </c>
      <c r="I588" s="31"/>
      <c r="J588" s="31"/>
      <c r="K588" s="31">
        <v>79</v>
      </c>
      <c r="L588" s="37" t="s">
        <v>150</v>
      </c>
      <c r="M588" s="31"/>
      <c r="N588" s="36"/>
    </row>
    <row r="589" spans="2:14" ht="16.5" thickBot="1" x14ac:dyDescent="0.3">
      <c r="B589" s="7">
        <v>575</v>
      </c>
      <c r="C589" s="31"/>
      <c r="D589" s="31" t="s">
        <v>631</v>
      </c>
      <c r="E589" s="37">
        <v>2017</v>
      </c>
      <c r="F589" s="31"/>
      <c r="G589" s="37">
        <v>71</v>
      </c>
      <c r="H589" s="107">
        <v>1</v>
      </c>
      <c r="I589" s="31"/>
      <c r="J589" s="31"/>
      <c r="K589" s="31">
        <v>283</v>
      </c>
      <c r="L589" s="31" t="s">
        <v>152</v>
      </c>
      <c r="M589" s="31"/>
      <c r="N589" s="36"/>
    </row>
    <row r="590" spans="2:14" ht="16.5" thickBot="1" x14ac:dyDescent="0.3">
      <c r="B590" s="7">
        <v>576</v>
      </c>
      <c r="C590" s="31"/>
      <c r="D590" s="31" t="s">
        <v>632</v>
      </c>
      <c r="E590" s="37">
        <v>2017</v>
      </c>
      <c r="F590" s="31"/>
      <c r="G590" s="37">
        <v>71</v>
      </c>
      <c r="H590" s="107" t="s">
        <v>69</v>
      </c>
      <c r="I590" s="31"/>
      <c r="J590" s="31"/>
      <c r="K590" s="31">
        <v>249</v>
      </c>
      <c r="L590" s="37" t="s">
        <v>154</v>
      </c>
      <c r="M590" s="31"/>
      <c r="N590" s="36"/>
    </row>
    <row r="591" spans="2:14" ht="16.5" thickBot="1" x14ac:dyDescent="0.3">
      <c r="B591" s="7">
        <v>577</v>
      </c>
      <c r="C591" s="32"/>
      <c r="D591" s="31" t="s">
        <v>632</v>
      </c>
      <c r="E591" s="37">
        <v>2017</v>
      </c>
      <c r="F591" s="32"/>
      <c r="G591" s="37">
        <v>71</v>
      </c>
      <c r="H591" s="107" t="s">
        <v>71</v>
      </c>
      <c r="I591" s="32"/>
      <c r="J591" s="32"/>
      <c r="K591" s="32">
        <f>410-249</f>
        <v>161</v>
      </c>
      <c r="L591" s="37" t="s">
        <v>154</v>
      </c>
      <c r="M591" s="32"/>
      <c r="N591" s="61"/>
    </row>
    <row r="592" spans="2:14" ht="16.5" thickBot="1" x14ac:dyDescent="0.3">
      <c r="B592" s="7">
        <v>578</v>
      </c>
      <c r="C592" s="37"/>
      <c r="D592" s="37" t="s">
        <v>633</v>
      </c>
      <c r="E592" s="37">
        <v>2017</v>
      </c>
      <c r="F592" s="37"/>
      <c r="G592" s="37">
        <v>71</v>
      </c>
      <c r="H592" s="107" t="s">
        <v>69</v>
      </c>
      <c r="I592" s="37"/>
      <c r="J592" s="37"/>
      <c r="K592" s="37">
        <v>65</v>
      </c>
      <c r="L592" s="31" t="s">
        <v>156</v>
      </c>
      <c r="M592" s="37"/>
      <c r="N592" s="38"/>
    </row>
    <row r="593" spans="2:14" ht="16.5" thickBot="1" x14ac:dyDescent="0.3">
      <c r="B593" s="7">
        <v>579</v>
      </c>
      <c r="C593" s="37"/>
      <c r="D593" s="37" t="s">
        <v>843</v>
      </c>
      <c r="E593" s="37">
        <v>2017</v>
      </c>
      <c r="F593" s="37"/>
      <c r="G593" s="37">
        <v>71</v>
      </c>
      <c r="H593" s="107" t="s">
        <v>71</v>
      </c>
      <c r="I593" s="37"/>
      <c r="J593" s="37"/>
      <c r="K593" s="37">
        <v>220</v>
      </c>
      <c r="L593" s="31" t="s">
        <v>156</v>
      </c>
      <c r="M593" s="37"/>
      <c r="N593" s="38"/>
    </row>
    <row r="594" spans="2:14" ht="16.5" thickBot="1" x14ac:dyDescent="0.3">
      <c r="B594" s="7">
        <v>580</v>
      </c>
      <c r="C594" s="37"/>
      <c r="D594" s="37" t="s">
        <v>634</v>
      </c>
      <c r="E594" s="37">
        <v>2017</v>
      </c>
      <c r="F594" s="37"/>
      <c r="G594" s="37">
        <v>71</v>
      </c>
      <c r="H594" s="107">
        <v>1</v>
      </c>
      <c r="I594" s="37"/>
      <c r="J594" s="37"/>
      <c r="K594" s="37">
        <v>37</v>
      </c>
      <c r="L594" s="37" t="s">
        <v>158</v>
      </c>
      <c r="M594" s="37"/>
      <c r="N594" s="38"/>
    </row>
    <row r="595" spans="2:14" ht="16.5" thickBot="1" x14ac:dyDescent="0.3">
      <c r="B595" s="7">
        <v>581</v>
      </c>
      <c r="C595" s="31"/>
      <c r="D595" s="31" t="s">
        <v>635</v>
      </c>
      <c r="E595" s="37">
        <v>2017</v>
      </c>
      <c r="F595" s="31"/>
      <c r="G595" s="37">
        <v>71</v>
      </c>
      <c r="H595" s="107">
        <v>1</v>
      </c>
      <c r="I595" s="31"/>
      <c r="J595" s="31"/>
      <c r="K595" s="31">
        <v>51</v>
      </c>
      <c r="L595" s="31" t="s">
        <v>160</v>
      </c>
      <c r="M595" s="31"/>
      <c r="N595" s="36"/>
    </row>
    <row r="596" spans="2:14" ht="16.5" thickBot="1" x14ac:dyDescent="0.3">
      <c r="B596" s="7">
        <v>582</v>
      </c>
      <c r="C596" s="31"/>
      <c r="D596" s="31" t="s">
        <v>636</v>
      </c>
      <c r="E596" s="37">
        <v>2017</v>
      </c>
      <c r="F596" s="31"/>
      <c r="G596" s="37">
        <v>71</v>
      </c>
      <c r="H596" s="107">
        <v>1</v>
      </c>
      <c r="I596" s="31"/>
      <c r="J596" s="31"/>
      <c r="K596" s="31"/>
      <c r="L596" s="37" t="s">
        <v>162</v>
      </c>
      <c r="M596" s="31"/>
      <c r="N596" s="36"/>
    </row>
    <row r="597" spans="2:14" ht="16.5" thickBot="1" x14ac:dyDescent="0.3">
      <c r="B597" s="7">
        <v>583</v>
      </c>
      <c r="C597" s="31"/>
      <c r="D597" s="31" t="s">
        <v>637</v>
      </c>
      <c r="E597" s="31">
        <v>2017</v>
      </c>
      <c r="F597" s="31"/>
      <c r="G597" s="31">
        <v>72</v>
      </c>
      <c r="H597" s="102">
        <v>1</v>
      </c>
      <c r="I597" s="31"/>
      <c r="J597" s="31"/>
      <c r="K597" s="31"/>
      <c r="L597" s="31" t="s">
        <v>164</v>
      </c>
      <c r="M597" s="31"/>
      <c r="N597" s="31"/>
    </row>
    <row r="598" spans="2:14" ht="16.5" thickBot="1" x14ac:dyDescent="0.3">
      <c r="B598" s="7">
        <v>584</v>
      </c>
      <c r="C598" s="31"/>
      <c r="D598" s="31" t="s">
        <v>638</v>
      </c>
      <c r="E598" s="31">
        <v>2017</v>
      </c>
      <c r="F598" s="31"/>
      <c r="G598" s="31">
        <v>72</v>
      </c>
      <c r="H598" s="102">
        <v>1</v>
      </c>
      <c r="I598" s="31"/>
      <c r="J598" s="31"/>
      <c r="K598" s="31">
        <v>42</v>
      </c>
      <c r="L598" s="31" t="s">
        <v>166</v>
      </c>
      <c r="M598" s="31"/>
      <c r="N598" s="31"/>
    </row>
    <row r="599" spans="2:14" ht="16.5" thickBot="1" x14ac:dyDescent="0.3">
      <c r="B599" s="7">
        <v>585</v>
      </c>
      <c r="C599" s="31"/>
      <c r="D599" s="31" t="s">
        <v>639</v>
      </c>
      <c r="E599" s="31">
        <v>2017</v>
      </c>
      <c r="F599" s="31"/>
      <c r="G599" s="31">
        <v>72</v>
      </c>
      <c r="H599" s="102">
        <v>1</v>
      </c>
      <c r="I599" s="31"/>
      <c r="J599" s="31"/>
      <c r="K599" s="31">
        <v>131</v>
      </c>
      <c r="L599" s="31" t="s">
        <v>168</v>
      </c>
      <c r="M599" s="31"/>
      <c r="N599" s="31"/>
    </row>
    <row r="600" spans="2:14" ht="16.5" thickBot="1" x14ac:dyDescent="0.3">
      <c r="B600" s="7">
        <v>586</v>
      </c>
      <c r="C600" s="31"/>
      <c r="D600" s="31" t="s">
        <v>640</v>
      </c>
      <c r="E600" s="31">
        <v>2017</v>
      </c>
      <c r="F600" s="31"/>
      <c r="G600" s="31">
        <v>72</v>
      </c>
      <c r="H600" s="102">
        <v>1</v>
      </c>
      <c r="I600" s="31"/>
      <c r="J600" s="31"/>
      <c r="K600" s="31">
        <v>97</v>
      </c>
      <c r="L600" s="31" t="s">
        <v>170</v>
      </c>
      <c r="M600" s="31"/>
      <c r="N600" s="31"/>
    </row>
    <row r="601" spans="2:14" ht="16.5" thickBot="1" x14ac:dyDescent="0.3">
      <c r="B601" s="7">
        <v>587</v>
      </c>
      <c r="C601" s="31"/>
      <c r="D601" s="31" t="s">
        <v>641</v>
      </c>
      <c r="E601" s="31">
        <v>2017</v>
      </c>
      <c r="F601" s="31"/>
      <c r="G601" s="31">
        <v>72</v>
      </c>
      <c r="H601" s="102">
        <v>1</v>
      </c>
      <c r="I601" s="31"/>
      <c r="J601" s="31"/>
      <c r="K601" s="31">
        <v>72</v>
      </c>
      <c r="L601" s="31" t="s">
        <v>172</v>
      </c>
      <c r="M601" s="31"/>
      <c r="N601" s="31"/>
    </row>
    <row r="602" spans="2:14" ht="16.5" thickBot="1" x14ac:dyDescent="0.3">
      <c r="B602" s="7">
        <v>588</v>
      </c>
      <c r="C602" s="33"/>
      <c r="D602" s="33" t="s">
        <v>642</v>
      </c>
      <c r="E602" s="31">
        <v>2017</v>
      </c>
      <c r="F602" s="33"/>
      <c r="G602" s="31">
        <v>72</v>
      </c>
      <c r="H602" s="102">
        <v>1</v>
      </c>
      <c r="I602" s="33"/>
      <c r="J602" s="33"/>
      <c r="K602" s="33">
        <v>61</v>
      </c>
      <c r="L602" s="39" t="s">
        <v>174</v>
      </c>
      <c r="M602" s="33"/>
      <c r="N602" s="40"/>
    </row>
    <row r="603" spans="2:14" ht="16.5" thickBot="1" x14ac:dyDescent="0.3">
      <c r="B603" s="7">
        <v>589</v>
      </c>
      <c r="C603" s="31"/>
      <c r="D603" s="31" t="s">
        <v>643</v>
      </c>
      <c r="E603" s="31">
        <v>2017</v>
      </c>
      <c r="F603" s="31"/>
      <c r="G603" s="31">
        <v>72</v>
      </c>
      <c r="H603" s="102">
        <v>1</v>
      </c>
      <c r="I603" s="31"/>
      <c r="J603" s="31"/>
      <c r="K603" s="31">
        <v>59</v>
      </c>
      <c r="L603" s="32" t="s">
        <v>176</v>
      </c>
      <c r="M603" s="31"/>
      <c r="N603" s="36"/>
    </row>
    <row r="604" spans="2:14" ht="16.5" thickBot="1" x14ac:dyDescent="0.3">
      <c r="B604" s="7">
        <v>590</v>
      </c>
      <c r="C604" s="31"/>
      <c r="D604" s="31" t="s">
        <v>644</v>
      </c>
      <c r="E604" s="31">
        <v>2017</v>
      </c>
      <c r="F604" s="31"/>
      <c r="G604" s="31">
        <v>72</v>
      </c>
      <c r="H604" s="102" t="s">
        <v>509</v>
      </c>
      <c r="I604" s="31"/>
      <c r="J604" s="31"/>
      <c r="K604" s="31">
        <v>73</v>
      </c>
      <c r="L604" s="41" t="s">
        <v>178</v>
      </c>
      <c r="M604" s="31"/>
      <c r="N604" s="36"/>
    </row>
    <row r="605" spans="2:14" ht="16.5" thickBot="1" x14ac:dyDescent="0.3">
      <c r="B605" s="7">
        <v>591</v>
      </c>
      <c r="C605" s="31"/>
      <c r="D605" s="31" t="s">
        <v>844</v>
      </c>
      <c r="E605" s="31">
        <v>2017</v>
      </c>
      <c r="F605" s="31"/>
      <c r="G605" s="31">
        <v>72</v>
      </c>
      <c r="H605" s="102" t="s">
        <v>510</v>
      </c>
      <c r="I605" s="31"/>
      <c r="J605" s="31"/>
      <c r="K605" s="31">
        <v>150</v>
      </c>
      <c r="L605" s="41" t="s">
        <v>178</v>
      </c>
      <c r="M605" s="31"/>
      <c r="N605" s="36"/>
    </row>
    <row r="606" spans="2:14" ht="16.5" thickBot="1" x14ac:dyDescent="0.3">
      <c r="B606" s="7">
        <v>592</v>
      </c>
      <c r="C606" s="31"/>
      <c r="D606" s="31" t="s">
        <v>844</v>
      </c>
      <c r="E606" s="31">
        <v>2017</v>
      </c>
      <c r="F606" s="31"/>
      <c r="G606" s="31">
        <v>72</v>
      </c>
      <c r="H606" s="102" t="s">
        <v>511</v>
      </c>
      <c r="I606" s="31"/>
      <c r="J606" s="31"/>
      <c r="K606" s="31">
        <f>269-151</f>
        <v>118</v>
      </c>
      <c r="L606" s="41" t="s">
        <v>178</v>
      </c>
      <c r="M606" s="31"/>
      <c r="N606" s="36"/>
    </row>
    <row r="607" spans="2:14" ht="16.5" thickBot="1" x14ac:dyDescent="0.3">
      <c r="B607" s="7">
        <v>593</v>
      </c>
      <c r="C607" s="31"/>
      <c r="D607" s="31" t="s">
        <v>844</v>
      </c>
      <c r="E607" s="31">
        <v>2017</v>
      </c>
      <c r="F607" s="31"/>
      <c r="G607" s="31">
        <v>72</v>
      </c>
      <c r="H607" s="102" t="s">
        <v>512</v>
      </c>
      <c r="I607" s="31"/>
      <c r="J607" s="31"/>
      <c r="K607" s="31">
        <f>376-270</f>
        <v>106</v>
      </c>
      <c r="L607" s="41" t="s">
        <v>178</v>
      </c>
      <c r="M607" s="31"/>
      <c r="N607" s="36"/>
    </row>
    <row r="608" spans="2:14" ht="16.5" thickBot="1" x14ac:dyDescent="0.3">
      <c r="B608" s="7">
        <v>594</v>
      </c>
      <c r="C608" s="31"/>
      <c r="D608" s="31" t="s">
        <v>645</v>
      </c>
      <c r="E608" s="31">
        <v>2017</v>
      </c>
      <c r="F608" s="31"/>
      <c r="G608" s="31">
        <v>73</v>
      </c>
      <c r="H608" s="102">
        <v>1</v>
      </c>
      <c r="I608" s="31"/>
      <c r="J608" s="31"/>
      <c r="K608" s="31">
        <v>47</v>
      </c>
      <c r="L608" s="37" t="s">
        <v>180</v>
      </c>
      <c r="M608" s="31"/>
      <c r="N608" s="36"/>
    </row>
    <row r="609" spans="2:14" ht="16.5" thickBot="1" x14ac:dyDescent="0.3">
      <c r="B609" s="7">
        <v>595</v>
      </c>
      <c r="C609" s="31"/>
      <c r="D609" s="31" t="s">
        <v>646</v>
      </c>
      <c r="E609" s="31">
        <v>2017</v>
      </c>
      <c r="F609" s="31"/>
      <c r="G609" s="31">
        <v>73</v>
      </c>
      <c r="H609" s="102">
        <v>1</v>
      </c>
      <c r="I609" s="31"/>
      <c r="J609" s="31"/>
      <c r="K609" s="31">
        <v>51</v>
      </c>
      <c r="L609" s="32" t="s">
        <v>181</v>
      </c>
      <c r="M609" s="31"/>
      <c r="N609" s="36"/>
    </row>
    <row r="610" spans="2:14" ht="16.5" thickBot="1" x14ac:dyDescent="0.3">
      <c r="B610" s="7">
        <v>596</v>
      </c>
      <c r="C610" s="31"/>
      <c r="D610" s="31" t="s">
        <v>647</v>
      </c>
      <c r="E610" s="31">
        <v>2017</v>
      </c>
      <c r="F610" s="31"/>
      <c r="G610" s="31">
        <v>73</v>
      </c>
      <c r="H610" s="102">
        <v>1</v>
      </c>
      <c r="I610" s="31"/>
      <c r="J610" s="31"/>
      <c r="K610" s="31">
        <v>72</v>
      </c>
      <c r="L610" s="41" t="s">
        <v>182</v>
      </c>
      <c r="M610" s="31"/>
      <c r="N610" s="36"/>
    </row>
    <row r="611" spans="2:14" ht="16.5" thickBot="1" x14ac:dyDescent="0.3">
      <c r="B611" s="7">
        <v>597</v>
      </c>
      <c r="C611" s="31"/>
      <c r="D611" s="31" t="s">
        <v>648</v>
      </c>
      <c r="E611" s="31">
        <v>2017</v>
      </c>
      <c r="F611" s="31"/>
      <c r="G611" s="31">
        <v>73</v>
      </c>
      <c r="H611" s="102" t="s">
        <v>79</v>
      </c>
      <c r="I611" s="31"/>
      <c r="J611" s="31"/>
      <c r="K611" s="31">
        <v>246</v>
      </c>
      <c r="L611" s="37" t="s">
        <v>184</v>
      </c>
      <c r="M611" s="31"/>
      <c r="N611" s="36"/>
    </row>
    <row r="612" spans="2:14" ht="16.5" thickBot="1" x14ac:dyDescent="0.3">
      <c r="B612" s="7">
        <v>598</v>
      </c>
      <c r="C612" s="31"/>
      <c r="D612" s="31" t="s">
        <v>648</v>
      </c>
      <c r="E612" s="31">
        <v>2017</v>
      </c>
      <c r="F612" s="31"/>
      <c r="G612" s="31">
        <v>73</v>
      </c>
      <c r="H612" s="102" t="s">
        <v>81</v>
      </c>
      <c r="I612" s="31"/>
      <c r="J612" s="31"/>
      <c r="K612" s="31">
        <v>172</v>
      </c>
      <c r="L612" s="37" t="s">
        <v>184</v>
      </c>
      <c r="M612" s="31"/>
      <c r="N612" s="36"/>
    </row>
    <row r="613" spans="2:14" ht="16.5" thickBot="1" x14ac:dyDescent="0.3">
      <c r="B613" s="7">
        <v>599</v>
      </c>
      <c r="C613" s="31"/>
      <c r="D613" s="31" t="s">
        <v>845</v>
      </c>
      <c r="E613" s="31">
        <v>2017</v>
      </c>
      <c r="F613" s="31"/>
      <c r="G613" s="31">
        <v>73</v>
      </c>
      <c r="H613" s="102" t="s">
        <v>82</v>
      </c>
      <c r="I613" s="31"/>
      <c r="J613" s="31"/>
      <c r="K613" s="31">
        <v>201</v>
      </c>
      <c r="L613" s="37" t="s">
        <v>184</v>
      </c>
      <c r="M613" s="31"/>
      <c r="N613" s="36"/>
    </row>
    <row r="614" spans="2:14" ht="16.5" thickBot="1" x14ac:dyDescent="0.3">
      <c r="B614" s="7">
        <v>600</v>
      </c>
      <c r="C614" s="31"/>
      <c r="D614" s="31" t="s">
        <v>649</v>
      </c>
      <c r="E614" s="31">
        <v>2017</v>
      </c>
      <c r="F614" s="31"/>
      <c r="G614" s="31">
        <v>73</v>
      </c>
      <c r="H614" s="102">
        <v>1</v>
      </c>
      <c r="I614" s="31"/>
      <c r="J614" s="31"/>
      <c r="K614" s="31">
        <v>61</v>
      </c>
      <c r="L614" s="32" t="s">
        <v>186</v>
      </c>
      <c r="M614" s="31"/>
      <c r="N614" s="36"/>
    </row>
    <row r="615" spans="2:14" ht="16.5" thickBot="1" x14ac:dyDescent="0.3">
      <c r="B615" s="7">
        <v>601</v>
      </c>
      <c r="C615" s="31"/>
      <c r="D615" s="31" t="s">
        <v>650</v>
      </c>
      <c r="E615" s="31">
        <v>2017</v>
      </c>
      <c r="F615" s="31"/>
      <c r="G615" s="31">
        <v>73</v>
      </c>
      <c r="H615" s="102">
        <v>1</v>
      </c>
      <c r="I615" s="31"/>
      <c r="J615" s="31"/>
      <c r="K615" s="31">
        <v>53</v>
      </c>
      <c r="L615" s="41" t="s">
        <v>188</v>
      </c>
      <c r="M615" s="31"/>
      <c r="N615" s="36"/>
    </row>
    <row r="616" spans="2:14" ht="16.5" thickBot="1" x14ac:dyDescent="0.3">
      <c r="B616" s="7">
        <v>602</v>
      </c>
      <c r="C616" s="31"/>
      <c r="D616" s="31" t="s">
        <v>651</v>
      </c>
      <c r="E616" s="31">
        <v>2017</v>
      </c>
      <c r="F616" s="31"/>
      <c r="G616" s="31">
        <v>73</v>
      </c>
      <c r="H616" s="102">
        <v>1</v>
      </c>
      <c r="I616" s="31"/>
      <c r="J616" s="31"/>
      <c r="K616" s="31">
        <v>66</v>
      </c>
      <c r="L616" s="37" t="s">
        <v>190</v>
      </c>
      <c r="M616" s="31"/>
      <c r="N616" s="36"/>
    </row>
    <row r="617" spans="2:14" ht="16.5" thickBot="1" x14ac:dyDescent="0.3">
      <c r="B617" s="7">
        <v>603</v>
      </c>
      <c r="C617" s="31"/>
      <c r="D617" s="31" t="s">
        <v>652</v>
      </c>
      <c r="E617" s="31">
        <v>2017</v>
      </c>
      <c r="F617" s="31"/>
      <c r="G617" s="31">
        <v>73</v>
      </c>
      <c r="H617" s="102">
        <v>1</v>
      </c>
      <c r="I617" s="31"/>
      <c r="J617" s="31"/>
      <c r="K617" s="31">
        <v>106</v>
      </c>
      <c r="L617" s="32" t="s">
        <v>192</v>
      </c>
      <c r="M617" s="31"/>
      <c r="N617" s="36"/>
    </row>
    <row r="618" spans="2:14" ht="16.5" thickBot="1" x14ac:dyDescent="0.3">
      <c r="B618" s="7">
        <v>604</v>
      </c>
      <c r="C618" s="31"/>
      <c r="D618" s="31" t="s">
        <v>653</v>
      </c>
      <c r="E618" s="31">
        <v>2017</v>
      </c>
      <c r="F618" s="31"/>
      <c r="G618" s="31">
        <v>73</v>
      </c>
      <c r="H618" s="102">
        <v>1</v>
      </c>
      <c r="I618" s="31"/>
      <c r="J618" s="31"/>
      <c r="K618" s="31">
        <v>60</v>
      </c>
      <c r="L618" s="41" t="s">
        <v>194</v>
      </c>
      <c r="M618" s="31"/>
      <c r="N618" s="36"/>
    </row>
    <row r="619" spans="2:14" ht="16.5" thickBot="1" x14ac:dyDescent="0.3">
      <c r="B619" s="7">
        <v>605</v>
      </c>
      <c r="C619" s="31"/>
      <c r="D619" s="31" t="s">
        <v>654</v>
      </c>
      <c r="E619" s="31">
        <v>2017</v>
      </c>
      <c r="F619" s="31"/>
      <c r="G619" s="31">
        <v>73</v>
      </c>
      <c r="H619" s="102">
        <v>1</v>
      </c>
      <c r="I619" s="31"/>
      <c r="J619" s="31"/>
      <c r="K619" s="31">
        <v>46</v>
      </c>
      <c r="L619" s="37" t="s">
        <v>195</v>
      </c>
      <c r="M619" s="31"/>
      <c r="N619" s="36"/>
    </row>
    <row r="620" spans="2:14" ht="16.5" thickBot="1" x14ac:dyDescent="0.3">
      <c r="B620" s="7">
        <v>606</v>
      </c>
      <c r="C620" s="31"/>
      <c r="D620" s="31" t="s">
        <v>655</v>
      </c>
      <c r="E620" s="31">
        <v>2017</v>
      </c>
      <c r="F620" s="31"/>
      <c r="G620" s="31">
        <v>73</v>
      </c>
      <c r="H620" s="102">
        <v>1</v>
      </c>
      <c r="I620" s="31"/>
      <c r="J620" s="31"/>
      <c r="K620" s="31">
        <v>71</v>
      </c>
      <c r="L620" s="32" t="s">
        <v>197</v>
      </c>
      <c r="M620" s="31"/>
      <c r="N620" s="36"/>
    </row>
    <row r="621" spans="2:14" ht="16.5" thickBot="1" x14ac:dyDescent="0.3">
      <c r="B621" s="7">
        <v>607</v>
      </c>
      <c r="C621" s="31"/>
      <c r="D621" s="31" t="s">
        <v>656</v>
      </c>
      <c r="E621" s="31">
        <v>2017</v>
      </c>
      <c r="F621" s="31"/>
      <c r="G621" s="31">
        <v>74</v>
      </c>
      <c r="H621" s="102">
        <v>1</v>
      </c>
      <c r="I621" s="31"/>
      <c r="J621" s="31"/>
      <c r="K621" s="31">
        <v>71</v>
      </c>
      <c r="L621" s="37" t="s">
        <v>199</v>
      </c>
      <c r="M621" s="31"/>
      <c r="N621" s="36"/>
    </row>
    <row r="622" spans="2:14" ht="16.5" thickBot="1" x14ac:dyDescent="0.3">
      <c r="B622" s="7">
        <v>608</v>
      </c>
      <c r="C622" s="31"/>
      <c r="D622" s="31" t="s">
        <v>657</v>
      </c>
      <c r="E622" s="31">
        <v>2017</v>
      </c>
      <c r="F622" s="31"/>
      <c r="G622" s="31">
        <v>74</v>
      </c>
      <c r="H622" s="102">
        <v>1</v>
      </c>
      <c r="I622" s="31"/>
      <c r="J622" s="31"/>
      <c r="K622" s="31">
        <v>171</v>
      </c>
      <c r="L622" s="32" t="s">
        <v>202</v>
      </c>
      <c r="M622" s="31"/>
      <c r="N622" s="36"/>
    </row>
    <row r="623" spans="2:14" ht="16.5" thickBot="1" x14ac:dyDescent="0.3">
      <c r="B623" s="7">
        <v>609</v>
      </c>
      <c r="C623" s="31"/>
      <c r="D623" s="31" t="s">
        <v>552</v>
      </c>
      <c r="E623" s="31">
        <v>2017</v>
      </c>
      <c r="F623" s="31"/>
      <c r="G623" s="31">
        <v>74</v>
      </c>
      <c r="H623" s="102">
        <v>1</v>
      </c>
      <c r="I623" s="31"/>
      <c r="J623" s="31"/>
      <c r="K623" s="31">
        <v>77</v>
      </c>
      <c r="L623" s="37" t="s">
        <v>204</v>
      </c>
      <c r="M623" s="31"/>
      <c r="N623" s="36"/>
    </row>
    <row r="624" spans="2:14" ht="16.5" thickBot="1" x14ac:dyDescent="0.3">
      <c r="B624" s="7">
        <v>610</v>
      </c>
      <c r="C624" s="31"/>
      <c r="D624" s="31" t="s">
        <v>658</v>
      </c>
      <c r="E624" s="31">
        <v>2017</v>
      </c>
      <c r="F624" s="31"/>
      <c r="G624" s="31">
        <v>74</v>
      </c>
      <c r="H624" s="102">
        <v>1</v>
      </c>
      <c r="I624" s="31"/>
      <c r="J624" s="31"/>
      <c r="K624" s="31">
        <v>260</v>
      </c>
      <c r="L624" s="32" t="s">
        <v>206</v>
      </c>
      <c r="M624" s="31"/>
      <c r="N624" s="36"/>
    </row>
    <row r="625" spans="2:14" ht="16.5" thickBot="1" x14ac:dyDescent="0.3">
      <c r="B625" s="7">
        <v>611</v>
      </c>
      <c r="C625" s="31"/>
      <c r="D625" s="31" t="s">
        <v>659</v>
      </c>
      <c r="E625" s="31">
        <v>2017</v>
      </c>
      <c r="F625" s="31"/>
      <c r="G625" s="31">
        <v>74</v>
      </c>
      <c r="H625" s="102">
        <v>1</v>
      </c>
      <c r="I625" s="31"/>
      <c r="J625" s="31"/>
      <c r="K625" s="31">
        <v>120</v>
      </c>
      <c r="L625" s="37" t="s">
        <v>209</v>
      </c>
      <c r="M625" s="31"/>
      <c r="N625" s="36"/>
    </row>
    <row r="626" spans="2:14" ht="16.5" thickBot="1" x14ac:dyDescent="0.3">
      <c r="B626" s="7">
        <v>612</v>
      </c>
      <c r="C626" s="31"/>
      <c r="D626" s="31" t="s">
        <v>591</v>
      </c>
      <c r="E626" s="31">
        <v>2017</v>
      </c>
      <c r="F626" s="31"/>
      <c r="G626" s="31">
        <v>74</v>
      </c>
      <c r="H626" s="102">
        <v>1</v>
      </c>
      <c r="I626" s="31"/>
      <c r="J626" s="31"/>
      <c r="K626" s="31">
        <v>76</v>
      </c>
      <c r="L626" s="32" t="s">
        <v>211</v>
      </c>
      <c r="M626" s="31"/>
      <c r="N626" s="36"/>
    </row>
    <row r="627" spans="2:14" ht="16.5" thickBot="1" x14ac:dyDescent="0.3">
      <c r="B627" s="7">
        <v>613</v>
      </c>
      <c r="C627" s="31"/>
      <c r="D627" s="31" t="s">
        <v>564</v>
      </c>
      <c r="E627" s="31">
        <v>2017</v>
      </c>
      <c r="F627" s="31"/>
      <c r="G627" s="31">
        <v>74</v>
      </c>
      <c r="H627" s="102">
        <v>1</v>
      </c>
      <c r="I627" s="31"/>
      <c r="J627" s="31"/>
      <c r="K627" s="31">
        <v>303</v>
      </c>
      <c r="L627" s="37" t="s">
        <v>212</v>
      </c>
      <c r="M627" s="31"/>
      <c r="N627" s="36"/>
    </row>
    <row r="628" spans="2:14" ht="16.5" thickBot="1" x14ac:dyDescent="0.3">
      <c r="B628" s="7">
        <v>614</v>
      </c>
      <c r="C628" s="31"/>
      <c r="D628" s="31" t="s">
        <v>660</v>
      </c>
      <c r="E628" s="31">
        <v>2017</v>
      </c>
      <c r="F628" s="31"/>
      <c r="G628" s="31">
        <v>74</v>
      </c>
      <c r="H628" s="102">
        <v>1</v>
      </c>
      <c r="I628" s="31"/>
      <c r="J628" s="31"/>
      <c r="K628" s="31">
        <v>190</v>
      </c>
      <c r="L628" s="32" t="s">
        <v>214</v>
      </c>
      <c r="M628" s="31"/>
      <c r="N628" s="36"/>
    </row>
    <row r="629" spans="2:14" ht="16.5" thickBot="1" x14ac:dyDescent="0.3">
      <c r="B629" s="7">
        <v>615</v>
      </c>
      <c r="C629" s="31"/>
      <c r="D629" s="31" t="s">
        <v>661</v>
      </c>
      <c r="E629" s="31">
        <v>2017</v>
      </c>
      <c r="F629" s="31"/>
      <c r="G629" s="31">
        <v>74</v>
      </c>
      <c r="H629" s="102">
        <v>1</v>
      </c>
      <c r="I629" s="31"/>
      <c r="J629" s="31"/>
      <c r="K629" s="31">
        <v>88</v>
      </c>
      <c r="L629" s="32" t="s">
        <v>216</v>
      </c>
      <c r="M629" s="31"/>
      <c r="N629" s="36"/>
    </row>
    <row r="630" spans="2:14" ht="16.5" thickBot="1" x14ac:dyDescent="0.3">
      <c r="B630" s="7">
        <v>616</v>
      </c>
      <c r="C630" s="31"/>
      <c r="D630" s="31" t="s">
        <v>643</v>
      </c>
      <c r="E630" s="31">
        <v>2017</v>
      </c>
      <c r="F630" s="31"/>
      <c r="G630" s="31">
        <v>75</v>
      </c>
      <c r="H630" s="102">
        <v>1</v>
      </c>
      <c r="I630" s="31"/>
      <c r="J630" s="31"/>
      <c r="K630" s="31">
        <v>84</v>
      </c>
      <c r="L630" s="37" t="s">
        <v>218</v>
      </c>
      <c r="M630" s="31"/>
      <c r="N630" s="36"/>
    </row>
    <row r="631" spans="2:14" ht="16.5" thickBot="1" x14ac:dyDescent="0.3">
      <c r="B631" s="7">
        <v>617</v>
      </c>
      <c r="C631" s="31"/>
      <c r="D631" s="31" t="s">
        <v>662</v>
      </c>
      <c r="E631" s="31">
        <v>2017</v>
      </c>
      <c r="F631" s="31"/>
      <c r="G631" s="31">
        <v>75</v>
      </c>
      <c r="H631" s="102">
        <v>1</v>
      </c>
      <c r="I631" s="31"/>
      <c r="J631" s="31"/>
      <c r="K631" s="31">
        <v>65</v>
      </c>
      <c r="L631" s="32" t="s">
        <v>220</v>
      </c>
      <c r="M631" s="31"/>
      <c r="N631" s="36"/>
    </row>
    <row r="632" spans="2:14" ht="16.5" thickBot="1" x14ac:dyDescent="0.3">
      <c r="B632" s="7">
        <v>618</v>
      </c>
      <c r="C632" s="31"/>
      <c r="D632" s="31" t="s">
        <v>847</v>
      </c>
      <c r="E632" s="31">
        <v>2017</v>
      </c>
      <c r="F632" s="31"/>
      <c r="G632" s="31">
        <v>75</v>
      </c>
      <c r="H632" s="102">
        <v>1</v>
      </c>
      <c r="I632" s="31"/>
      <c r="J632" s="31"/>
      <c r="K632" s="31">
        <v>161</v>
      </c>
      <c r="L632" s="37" t="s">
        <v>224</v>
      </c>
      <c r="M632" s="31"/>
      <c r="N632" s="36"/>
    </row>
    <row r="633" spans="2:14" ht="16.5" thickBot="1" x14ac:dyDescent="0.3">
      <c r="B633" s="7">
        <v>619</v>
      </c>
      <c r="C633" s="31"/>
      <c r="D633" s="31" t="s">
        <v>663</v>
      </c>
      <c r="E633" s="31">
        <v>2017</v>
      </c>
      <c r="F633" s="31"/>
      <c r="G633" s="31">
        <v>75</v>
      </c>
      <c r="H633" s="102">
        <v>1</v>
      </c>
      <c r="I633" s="31"/>
      <c r="J633" s="31"/>
      <c r="K633" s="31">
        <v>115</v>
      </c>
      <c r="L633" s="32" t="s">
        <v>226</v>
      </c>
      <c r="M633" s="31"/>
      <c r="N633" s="36"/>
    </row>
    <row r="634" spans="2:14" ht="16.5" thickBot="1" x14ac:dyDescent="0.3">
      <c r="B634" s="7">
        <v>620</v>
      </c>
      <c r="C634" s="31"/>
      <c r="D634" s="31" t="s">
        <v>664</v>
      </c>
      <c r="E634" s="31">
        <v>2017</v>
      </c>
      <c r="F634" s="31"/>
      <c r="G634" s="31">
        <v>75</v>
      </c>
      <c r="H634" s="102">
        <v>1</v>
      </c>
      <c r="I634" s="31"/>
      <c r="J634" s="31"/>
      <c r="K634" s="31">
        <v>81</v>
      </c>
      <c r="L634" s="37" t="s">
        <v>228</v>
      </c>
      <c r="M634" s="31"/>
      <c r="N634" s="36"/>
    </row>
    <row r="635" spans="2:14" ht="16.5" thickBot="1" x14ac:dyDescent="0.3">
      <c r="B635" s="7">
        <v>621</v>
      </c>
      <c r="C635" s="31"/>
      <c r="D635" s="31" t="s">
        <v>665</v>
      </c>
      <c r="E635" s="31">
        <v>2017</v>
      </c>
      <c r="F635" s="31"/>
      <c r="G635" s="31">
        <v>75</v>
      </c>
      <c r="H635" s="102">
        <v>1</v>
      </c>
      <c r="I635" s="31"/>
      <c r="J635" s="31"/>
      <c r="K635" s="31">
        <v>85</v>
      </c>
      <c r="L635" s="32" t="s">
        <v>230</v>
      </c>
      <c r="M635" s="31"/>
      <c r="N635" s="36"/>
    </row>
    <row r="636" spans="2:14" ht="16.5" thickBot="1" x14ac:dyDescent="0.3">
      <c r="B636" s="7">
        <v>622</v>
      </c>
      <c r="C636" s="31"/>
      <c r="D636" s="31" t="s">
        <v>846</v>
      </c>
      <c r="E636" s="31">
        <v>2017</v>
      </c>
      <c r="F636" s="31"/>
      <c r="G636" s="31">
        <v>75</v>
      </c>
      <c r="H636" s="102" t="s">
        <v>69</v>
      </c>
      <c r="I636" s="31"/>
      <c r="J636" s="31"/>
      <c r="K636" s="31">
        <v>233</v>
      </c>
      <c r="L636" s="37" t="s">
        <v>232</v>
      </c>
      <c r="M636" s="31"/>
      <c r="N636" s="36"/>
    </row>
    <row r="637" spans="2:14" ht="16.5" thickBot="1" x14ac:dyDescent="0.3">
      <c r="B637" s="7">
        <v>623</v>
      </c>
      <c r="C637" s="31"/>
      <c r="D637" s="31" t="s">
        <v>846</v>
      </c>
      <c r="E637" s="31">
        <v>2017</v>
      </c>
      <c r="F637" s="31"/>
      <c r="G637" s="31">
        <v>75</v>
      </c>
      <c r="H637" s="102" t="s">
        <v>71</v>
      </c>
      <c r="I637" s="31"/>
      <c r="J637" s="31"/>
      <c r="K637" s="31">
        <v>235</v>
      </c>
      <c r="L637" s="37" t="s">
        <v>232</v>
      </c>
      <c r="M637" s="31"/>
      <c r="N637" s="36"/>
    </row>
    <row r="638" spans="2:14" ht="16.5" thickBot="1" x14ac:dyDescent="0.3">
      <c r="B638" s="7">
        <v>624</v>
      </c>
      <c r="C638" s="31"/>
      <c r="D638" s="31" t="s">
        <v>666</v>
      </c>
      <c r="E638" s="31">
        <v>2017</v>
      </c>
      <c r="F638" s="31"/>
      <c r="G638" s="31">
        <v>76</v>
      </c>
      <c r="H638" s="102" t="s">
        <v>69</v>
      </c>
      <c r="I638" s="31"/>
      <c r="J638" s="31"/>
      <c r="K638" s="31">
        <v>189</v>
      </c>
      <c r="L638" s="32" t="s">
        <v>234</v>
      </c>
      <c r="M638" s="31"/>
      <c r="N638" s="36"/>
    </row>
    <row r="639" spans="2:14" ht="16.5" thickBot="1" x14ac:dyDescent="0.3">
      <c r="B639" s="7">
        <v>625</v>
      </c>
      <c r="C639" s="31"/>
      <c r="D639" s="31" t="s">
        <v>849</v>
      </c>
      <c r="E639" s="31">
        <v>2017</v>
      </c>
      <c r="F639" s="31"/>
      <c r="G639" s="31">
        <v>76</v>
      </c>
      <c r="H639" s="102" t="s">
        <v>71</v>
      </c>
      <c r="I639" s="31"/>
      <c r="J639" s="31"/>
      <c r="K639" s="31">
        <f>388-190</f>
        <v>198</v>
      </c>
      <c r="L639" s="32" t="s">
        <v>234</v>
      </c>
      <c r="M639" s="31"/>
      <c r="N639" s="36"/>
    </row>
    <row r="640" spans="2:14" ht="16.5" thickBot="1" x14ac:dyDescent="0.3">
      <c r="B640" s="7">
        <v>626</v>
      </c>
      <c r="C640" s="31"/>
      <c r="D640" s="31" t="s">
        <v>667</v>
      </c>
      <c r="E640" s="31">
        <v>2017</v>
      </c>
      <c r="F640" s="31"/>
      <c r="G640" s="31">
        <v>76</v>
      </c>
      <c r="H640" s="102" t="s">
        <v>26</v>
      </c>
      <c r="I640" s="31"/>
      <c r="J640" s="31"/>
      <c r="K640" s="31">
        <v>225</v>
      </c>
      <c r="L640" s="37" t="s">
        <v>236</v>
      </c>
      <c r="M640" s="31"/>
      <c r="N640" s="36"/>
    </row>
    <row r="641" spans="2:14" ht="16.5" thickBot="1" x14ac:dyDescent="0.3">
      <c r="B641" s="7">
        <v>627</v>
      </c>
      <c r="C641" s="31"/>
      <c r="D641" s="31" t="s">
        <v>668</v>
      </c>
      <c r="E641" s="31">
        <v>2017</v>
      </c>
      <c r="F641" s="31"/>
      <c r="G641" s="31">
        <v>76</v>
      </c>
      <c r="H641" s="102">
        <v>1</v>
      </c>
      <c r="I641" s="31"/>
      <c r="J641" s="31"/>
      <c r="K641" s="31">
        <v>172</v>
      </c>
      <c r="L641" s="32" t="s">
        <v>240</v>
      </c>
      <c r="M641" s="31"/>
      <c r="N641" s="36"/>
    </row>
    <row r="642" spans="2:14" ht="16.5" thickBot="1" x14ac:dyDescent="0.3">
      <c r="B642" s="7">
        <v>628</v>
      </c>
      <c r="C642" s="31"/>
      <c r="D642" s="31" t="s">
        <v>611</v>
      </c>
      <c r="E642" s="31">
        <v>2017</v>
      </c>
      <c r="F642" s="31"/>
      <c r="G642" s="31">
        <v>76</v>
      </c>
      <c r="H642" s="102">
        <v>1</v>
      </c>
      <c r="I642" s="31"/>
      <c r="J642" s="31"/>
      <c r="K642" s="31">
        <v>51</v>
      </c>
      <c r="L642" s="37" t="s">
        <v>242</v>
      </c>
      <c r="M642" s="31"/>
      <c r="N642" s="36"/>
    </row>
    <row r="643" spans="2:14" ht="16.5" thickBot="1" x14ac:dyDescent="0.3">
      <c r="B643" s="7">
        <v>629</v>
      </c>
      <c r="C643" s="31"/>
      <c r="D643" s="31" t="s">
        <v>669</v>
      </c>
      <c r="E643" s="31">
        <v>2017</v>
      </c>
      <c r="F643" s="31"/>
      <c r="G643" s="31">
        <v>76</v>
      </c>
      <c r="H643" s="102" t="s">
        <v>69</v>
      </c>
      <c r="I643" s="31"/>
      <c r="J643" s="31"/>
      <c r="K643" s="31"/>
      <c r="L643" s="32" t="s">
        <v>244</v>
      </c>
      <c r="M643" s="31"/>
      <c r="N643" s="36"/>
    </row>
    <row r="644" spans="2:14" ht="16.5" thickBot="1" x14ac:dyDescent="0.3">
      <c r="B644" s="7">
        <v>630</v>
      </c>
      <c r="C644" s="31"/>
      <c r="D644" s="31" t="s">
        <v>848</v>
      </c>
      <c r="E644" s="31">
        <v>2017</v>
      </c>
      <c r="F644" s="31"/>
      <c r="G644" s="31">
        <v>76</v>
      </c>
      <c r="H644" s="102" t="s">
        <v>71</v>
      </c>
      <c r="I644" s="31"/>
      <c r="J644" s="31"/>
      <c r="K644" s="31"/>
      <c r="L644" s="32" t="s">
        <v>244</v>
      </c>
      <c r="M644" s="31"/>
      <c r="N644" s="36"/>
    </row>
    <row r="645" spans="2:14" ht="16.5" thickBot="1" x14ac:dyDescent="0.3">
      <c r="B645" s="7">
        <v>631</v>
      </c>
      <c r="C645" s="31"/>
      <c r="D645" s="31" t="s">
        <v>670</v>
      </c>
      <c r="E645" s="31">
        <v>2017</v>
      </c>
      <c r="F645" s="31"/>
      <c r="G645" s="31">
        <v>77</v>
      </c>
      <c r="H645" s="102">
        <v>1</v>
      </c>
      <c r="I645" s="31"/>
      <c r="J645" s="31"/>
      <c r="K645" s="31">
        <v>135</v>
      </c>
      <c r="L645" s="32" t="s">
        <v>246</v>
      </c>
      <c r="M645" s="31"/>
      <c r="N645" s="36"/>
    </row>
    <row r="646" spans="2:14" ht="16.5" thickBot="1" x14ac:dyDescent="0.3">
      <c r="B646" s="7">
        <v>632</v>
      </c>
      <c r="C646" s="31"/>
      <c r="D646" s="31" t="s">
        <v>650</v>
      </c>
      <c r="E646" s="31">
        <v>2017</v>
      </c>
      <c r="F646" s="31"/>
      <c r="G646" s="31">
        <v>77</v>
      </c>
      <c r="H646" s="102">
        <v>1</v>
      </c>
      <c r="I646" s="31"/>
      <c r="J646" s="31"/>
      <c r="K646" s="31">
        <v>42</v>
      </c>
      <c r="L646" s="37" t="s">
        <v>248</v>
      </c>
      <c r="M646" s="31"/>
      <c r="N646" s="36"/>
    </row>
    <row r="647" spans="2:14" ht="16.5" thickBot="1" x14ac:dyDescent="0.3">
      <c r="B647" s="7">
        <v>633</v>
      </c>
      <c r="C647" s="31"/>
      <c r="D647" s="31" t="s">
        <v>671</v>
      </c>
      <c r="E647" s="31">
        <v>2017</v>
      </c>
      <c r="F647" s="31"/>
      <c r="G647" s="31">
        <v>77</v>
      </c>
      <c r="H647" s="102" t="s">
        <v>509</v>
      </c>
      <c r="I647" s="31"/>
      <c r="J647" s="31"/>
      <c r="K647" s="31">
        <v>93</v>
      </c>
      <c r="L647" s="32" t="s">
        <v>250</v>
      </c>
      <c r="M647" s="31"/>
      <c r="N647" s="36"/>
    </row>
    <row r="648" spans="2:14" ht="16.5" thickBot="1" x14ac:dyDescent="0.3">
      <c r="B648" s="7">
        <v>634</v>
      </c>
      <c r="C648" s="31"/>
      <c r="D648" s="31" t="s">
        <v>850</v>
      </c>
      <c r="E648" s="31">
        <v>2017</v>
      </c>
      <c r="F648" s="31"/>
      <c r="G648" s="31">
        <v>77</v>
      </c>
      <c r="H648" s="102" t="s">
        <v>510</v>
      </c>
      <c r="I648" s="31"/>
      <c r="J648" s="31"/>
      <c r="K648" s="31">
        <v>136</v>
      </c>
      <c r="L648" s="32" t="s">
        <v>250</v>
      </c>
      <c r="M648" s="31"/>
      <c r="N648" s="36"/>
    </row>
    <row r="649" spans="2:14" ht="16.5" thickBot="1" x14ac:dyDescent="0.3">
      <c r="B649" s="7">
        <v>635</v>
      </c>
      <c r="C649" s="31"/>
      <c r="D649" s="31" t="s">
        <v>850</v>
      </c>
      <c r="E649" s="31">
        <v>2017</v>
      </c>
      <c r="F649" s="31"/>
      <c r="G649" s="31">
        <v>77</v>
      </c>
      <c r="H649" s="102" t="s">
        <v>511</v>
      </c>
      <c r="I649" s="31"/>
      <c r="J649" s="31"/>
      <c r="K649" s="31">
        <v>272</v>
      </c>
      <c r="L649" s="32" t="s">
        <v>250</v>
      </c>
      <c r="M649" s="31"/>
      <c r="N649" s="36"/>
    </row>
    <row r="650" spans="2:14" ht="16.5" thickBot="1" x14ac:dyDescent="0.3">
      <c r="B650" s="7">
        <v>636</v>
      </c>
      <c r="C650" s="31"/>
      <c r="D650" s="31" t="s">
        <v>850</v>
      </c>
      <c r="E650" s="31">
        <v>2017</v>
      </c>
      <c r="F650" s="31"/>
      <c r="G650" s="31">
        <v>77</v>
      </c>
      <c r="H650" s="102" t="s">
        <v>512</v>
      </c>
      <c r="I650" s="31"/>
      <c r="J650" s="31"/>
      <c r="K650" s="31">
        <v>109</v>
      </c>
      <c r="L650" s="32" t="s">
        <v>250</v>
      </c>
      <c r="M650" s="31"/>
      <c r="N650" s="36"/>
    </row>
    <row r="651" spans="2:14" ht="16.5" thickBot="1" x14ac:dyDescent="0.3">
      <c r="B651" s="7">
        <v>637</v>
      </c>
      <c r="C651" s="31"/>
      <c r="D651" s="31" t="s">
        <v>620</v>
      </c>
      <c r="E651" s="31">
        <v>2017</v>
      </c>
      <c r="F651" s="31"/>
      <c r="G651" s="31">
        <v>77</v>
      </c>
      <c r="H651" s="102">
        <v>1</v>
      </c>
      <c r="I651" s="31"/>
      <c r="J651" s="31"/>
      <c r="K651" s="31">
        <v>47</v>
      </c>
      <c r="L651" s="32" t="s">
        <v>252</v>
      </c>
      <c r="M651" s="31"/>
      <c r="N651" s="36"/>
    </row>
    <row r="652" spans="2:14" ht="16.5" thickBot="1" x14ac:dyDescent="0.3">
      <c r="B652" s="7">
        <v>638</v>
      </c>
      <c r="C652" s="31"/>
      <c r="D652" s="31" t="s">
        <v>624</v>
      </c>
      <c r="E652" s="31">
        <v>2017</v>
      </c>
      <c r="F652" s="31"/>
      <c r="G652" s="31">
        <v>77</v>
      </c>
      <c r="H652" s="102">
        <v>1</v>
      </c>
      <c r="I652" s="31"/>
      <c r="J652" s="31"/>
      <c r="K652" s="31">
        <v>41</v>
      </c>
      <c r="L652" s="37" t="s">
        <v>254</v>
      </c>
      <c r="M652" s="31"/>
      <c r="N652" s="36"/>
    </row>
    <row r="653" spans="2:14" ht="16.5" thickBot="1" x14ac:dyDescent="0.3">
      <c r="B653" s="7">
        <v>639</v>
      </c>
      <c r="C653" s="31"/>
      <c r="D653" s="31" t="s">
        <v>672</v>
      </c>
      <c r="E653" s="31">
        <v>2017</v>
      </c>
      <c r="F653" s="31"/>
      <c r="G653" s="31">
        <v>77</v>
      </c>
      <c r="H653" s="102" t="s">
        <v>69</v>
      </c>
      <c r="I653" s="31"/>
      <c r="J653" s="31"/>
      <c r="K653" s="31">
        <v>162</v>
      </c>
      <c r="L653" s="32" t="s">
        <v>256</v>
      </c>
      <c r="M653" s="31"/>
      <c r="N653" s="36"/>
    </row>
    <row r="654" spans="2:14" ht="30.75" thickBot="1" x14ac:dyDescent="0.3">
      <c r="B654" s="7">
        <v>640</v>
      </c>
      <c r="C654" s="31"/>
      <c r="D654" s="31" t="s">
        <v>851</v>
      </c>
      <c r="E654" s="31">
        <v>2017</v>
      </c>
      <c r="F654" s="31"/>
      <c r="G654" s="31">
        <v>77</v>
      </c>
      <c r="H654" s="102" t="s">
        <v>71</v>
      </c>
      <c r="I654" s="31"/>
      <c r="J654" s="31"/>
      <c r="K654" s="31"/>
      <c r="L654" s="32" t="s">
        <v>256</v>
      </c>
      <c r="M654" s="31"/>
      <c r="N654" s="75" t="s">
        <v>852</v>
      </c>
    </row>
    <row r="655" spans="2:14" ht="16.5" thickBot="1" x14ac:dyDescent="0.3">
      <c r="B655" s="7">
        <v>641</v>
      </c>
      <c r="C655" s="31"/>
      <c r="D655" s="31" t="s">
        <v>673</v>
      </c>
      <c r="E655" s="31">
        <v>2017</v>
      </c>
      <c r="F655" s="31"/>
      <c r="G655" s="31">
        <v>77</v>
      </c>
      <c r="H655" s="102">
        <v>1</v>
      </c>
      <c r="I655" s="31"/>
      <c r="J655" s="31"/>
      <c r="K655" s="31">
        <v>52</v>
      </c>
      <c r="L655" s="32" t="s">
        <v>258</v>
      </c>
      <c r="M655" s="31"/>
      <c r="N655" s="36"/>
    </row>
    <row r="656" spans="2:14" ht="16.5" thickBot="1" x14ac:dyDescent="0.3">
      <c r="B656" s="7">
        <v>642</v>
      </c>
      <c r="C656" s="31"/>
      <c r="D656" s="31" t="s">
        <v>674</v>
      </c>
      <c r="E656" s="31">
        <v>2017</v>
      </c>
      <c r="F656" s="31"/>
      <c r="G656" s="31">
        <v>77</v>
      </c>
      <c r="H656" s="102">
        <v>1</v>
      </c>
      <c r="I656" s="31"/>
      <c r="J656" s="31"/>
      <c r="K656" s="31">
        <v>45</v>
      </c>
      <c r="L656" s="37" t="s">
        <v>259</v>
      </c>
      <c r="M656" s="31"/>
      <c r="N656" s="36"/>
    </row>
    <row r="657" spans="2:14" s="68" customFormat="1" ht="16.5" thickBot="1" x14ac:dyDescent="0.3">
      <c r="B657" s="65">
        <v>643</v>
      </c>
      <c r="C657" s="60"/>
      <c r="D657" s="60" t="s">
        <v>675</v>
      </c>
      <c r="E657" s="60">
        <v>2017</v>
      </c>
      <c r="F657" s="60"/>
      <c r="G657" s="60">
        <v>77</v>
      </c>
      <c r="H657" s="108">
        <v>1</v>
      </c>
      <c r="I657" s="60"/>
      <c r="J657" s="60"/>
      <c r="K657" s="60">
        <v>37</v>
      </c>
      <c r="L657" s="66" t="s">
        <v>261</v>
      </c>
      <c r="M657" s="60"/>
      <c r="N657" s="67"/>
    </row>
    <row r="658" spans="2:14" ht="16.5" thickBot="1" x14ac:dyDescent="0.3">
      <c r="B658" s="7">
        <v>644</v>
      </c>
      <c r="C658" s="31"/>
      <c r="D658" s="31" t="s">
        <v>536</v>
      </c>
      <c r="E658" s="31">
        <v>2018</v>
      </c>
      <c r="F658" s="31"/>
      <c r="G658" s="31">
        <v>78</v>
      </c>
      <c r="H658" s="102">
        <v>1</v>
      </c>
      <c r="I658" s="31"/>
      <c r="J658" s="31"/>
      <c r="K658" s="31">
        <v>86</v>
      </c>
      <c r="L658" s="32" t="s">
        <v>27</v>
      </c>
      <c r="M658" s="31"/>
      <c r="N658" s="36"/>
    </row>
    <row r="659" spans="2:14" ht="16.5" thickBot="1" x14ac:dyDescent="0.3">
      <c r="B659" s="7">
        <v>645</v>
      </c>
      <c r="C659" s="31"/>
      <c r="D659" s="31" t="s">
        <v>665</v>
      </c>
      <c r="E659" s="31">
        <v>2018</v>
      </c>
      <c r="F659" s="31"/>
      <c r="G659" s="31">
        <v>78</v>
      </c>
      <c r="H659" s="102">
        <v>1</v>
      </c>
      <c r="I659" s="31"/>
      <c r="J659" s="31"/>
      <c r="K659" s="31">
        <v>82</v>
      </c>
      <c r="L659" s="37" t="s">
        <v>29</v>
      </c>
      <c r="M659" s="31"/>
      <c r="N659" s="36"/>
    </row>
    <row r="660" spans="2:14" ht="16.5" thickBot="1" x14ac:dyDescent="0.3">
      <c r="B660" s="7">
        <v>646</v>
      </c>
      <c r="C660" s="31"/>
      <c r="D660" s="31" t="s">
        <v>616</v>
      </c>
      <c r="E660" s="31">
        <v>2018</v>
      </c>
      <c r="F660" s="31"/>
      <c r="G660" s="31">
        <v>78</v>
      </c>
      <c r="H660" s="102">
        <v>1</v>
      </c>
      <c r="I660" s="31"/>
      <c r="J660" s="31"/>
      <c r="K660" s="31">
        <v>74</v>
      </c>
      <c r="L660" s="32" t="s">
        <v>31</v>
      </c>
      <c r="M660" s="31"/>
      <c r="N660" s="36"/>
    </row>
    <row r="661" spans="2:14" ht="16.5" thickBot="1" x14ac:dyDescent="0.3">
      <c r="B661" s="7">
        <v>647</v>
      </c>
      <c r="C661" s="31"/>
      <c r="D661" s="31" t="s">
        <v>617</v>
      </c>
      <c r="E661" s="31">
        <v>2018</v>
      </c>
      <c r="F661" s="31"/>
      <c r="G661" s="31">
        <v>78</v>
      </c>
      <c r="H661" s="102">
        <v>1</v>
      </c>
      <c r="I661" s="31"/>
      <c r="J661" s="31"/>
      <c r="K661" s="31">
        <v>76</v>
      </c>
      <c r="L661" s="37" t="s">
        <v>33</v>
      </c>
      <c r="M661" s="31"/>
      <c r="N661" s="36"/>
    </row>
    <row r="662" spans="2:14" ht="16.5" thickBot="1" x14ac:dyDescent="0.3">
      <c r="B662" s="7">
        <v>648</v>
      </c>
      <c r="C662" s="31"/>
      <c r="D662" s="31" t="s">
        <v>642</v>
      </c>
      <c r="E662" s="31">
        <v>2018</v>
      </c>
      <c r="F662" s="31"/>
      <c r="G662" s="31">
        <v>78</v>
      </c>
      <c r="H662" s="102">
        <v>1</v>
      </c>
      <c r="I662" s="31"/>
      <c r="J662" s="31"/>
      <c r="K662" s="31">
        <v>69</v>
      </c>
      <c r="L662" s="32" t="s">
        <v>35</v>
      </c>
      <c r="M662" s="31"/>
      <c r="N662" s="36"/>
    </row>
    <row r="663" spans="2:14" ht="16.5" thickBot="1" x14ac:dyDescent="0.3">
      <c r="B663" s="7">
        <v>649</v>
      </c>
      <c r="C663" s="31"/>
      <c r="D663" s="31" t="s">
        <v>676</v>
      </c>
      <c r="E663" s="31">
        <v>2018</v>
      </c>
      <c r="F663" s="31"/>
      <c r="G663" s="31">
        <v>78</v>
      </c>
      <c r="H663" s="102">
        <v>1</v>
      </c>
      <c r="I663" s="31"/>
      <c r="J663" s="31"/>
      <c r="K663" s="31">
        <v>94</v>
      </c>
      <c r="L663" s="37" t="s">
        <v>37</v>
      </c>
      <c r="M663" s="31"/>
      <c r="N663" s="36"/>
    </row>
    <row r="664" spans="2:14" ht="16.5" thickBot="1" x14ac:dyDescent="0.3">
      <c r="B664" s="7">
        <v>650</v>
      </c>
      <c r="C664" s="31"/>
      <c r="D664" s="31" t="s">
        <v>677</v>
      </c>
      <c r="E664" s="31">
        <v>2018</v>
      </c>
      <c r="F664" s="31"/>
      <c r="G664" s="31">
        <v>78</v>
      </c>
      <c r="H664" s="102">
        <v>1</v>
      </c>
      <c r="I664" s="31"/>
      <c r="J664" s="31"/>
      <c r="K664" s="31">
        <v>60</v>
      </c>
      <c r="L664" s="32" t="s">
        <v>39</v>
      </c>
      <c r="M664" s="31"/>
      <c r="N664" s="36"/>
    </row>
    <row r="665" spans="2:14" ht="16.5" thickBot="1" x14ac:dyDescent="0.3">
      <c r="B665" s="7">
        <v>651</v>
      </c>
      <c r="C665" s="31"/>
      <c r="D665" s="31" t="s">
        <v>586</v>
      </c>
      <c r="E665" s="31">
        <v>2018</v>
      </c>
      <c r="F665" s="31"/>
      <c r="G665" s="31">
        <v>78</v>
      </c>
      <c r="H665" s="102">
        <v>1</v>
      </c>
      <c r="I665" s="31"/>
      <c r="J665" s="31"/>
      <c r="K665" s="31">
        <v>74</v>
      </c>
      <c r="L665" s="37" t="s">
        <v>47</v>
      </c>
      <c r="M665" s="31"/>
      <c r="N665" s="36"/>
    </row>
    <row r="666" spans="2:14" ht="16.5" thickBot="1" x14ac:dyDescent="0.3">
      <c r="B666" s="7">
        <v>652</v>
      </c>
      <c r="C666" s="31"/>
      <c r="D666" s="31" t="s">
        <v>678</v>
      </c>
      <c r="E666" s="31">
        <v>2018</v>
      </c>
      <c r="F666" s="31"/>
      <c r="G666" s="31">
        <v>78</v>
      </c>
      <c r="H666" s="102">
        <v>1</v>
      </c>
      <c r="I666" s="31"/>
      <c r="J666" s="31"/>
      <c r="K666" s="31">
        <v>78</v>
      </c>
      <c r="L666" s="32" t="s">
        <v>49</v>
      </c>
      <c r="M666" s="31"/>
      <c r="N666" s="36"/>
    </row>
    <row r="667" spans="2:14" ht="16.5" thickBot="1" x14ac:dyDescent="0.3">
      <c r="B667" s="7">
        <v>653</v>
      </c>
      <c r="C667" s="31"/>
      <c r="D667" s="31" t="s">
        <v>679</v>
      </c>
      <c r="E667" s="31">
        <v>2018</v>
      </c>
      <c r="F667" s="31"/>
      <c r="G667" s="31">
        <v>78</v>
      </c>
      <c r="H667" s="102">
        <v>1</v>
      </c>
      <c r="I667" s="31"/>
      <c r="J667" s="31"/>
      <c r="K667" s="31">
        <v>75</v>
      </c>
      <c r="L667" s="37" t="s">
        <v>51</v>
      </c>
      <c r="M667" s="31"/>
      <c r="N667" s="36"/>
    </row>
    <row r="668" spans="2:14" ht="16.5" thickBot="1" x14ac:dyDescent="0.3">
      <c r="B668" s="7">
        <v>654</v>
      </c>
      <c r="C668" s="31"/>
      <c r="D668" s="31" t="s">
        <v>587</v>
      </c>
      <c r="E668" s="31">
        <v>2018</v>
      </c>
      <c r="F668" s="31"/>
      <c r="G668" s="31">
        <v>78</v>
      </c>
      <c r="H668" s="102">
        <v>1</v>
      </c>
      <c r="I668" s="31"/>
      <c r="J668" s="31"/>
      <c r="K668" s="31">
        <v>69</v>
      </c>
      <c r="L668" s="32" t="s">
        <v>53</v>
      </c>
      <c r="M668" s="31"/>
      <c r="N668" s="36"/>
    </row>
    <row r="669" spans="2:14" ht="16.5" thickBot="1" x14ac:dyDescent="0.3">
      <c r="B669" s="7">
        <v>655</v>
      </c>
      <c r="C669" s="31"/>
      <c r="D669" s="31" t="s">
        <v>589</v>
      </c>
      <c r="E669" s="31">
        <v>2018</v>
      </c>
      <c r="F669" s="31"/>
      <c r="G669" s="31">
        <v>78</v>
      </c>
      <c r="H669" s="102">
        <v>1</v>
      </c>
      <c r="I669" s="31"/>
      <c r="J669" s="31"/>
      <c r="K669" s="31">
        <v>73</v>
      </c>
      <c r="L669" s="37" t="s">
        <v>55</v>
      </c>
      <c r="M669" s="31"/>
      <c r="N669" s="36"/>
    </row>
    <row r="670" spans="2:14" ht="16.5" thickBot="1" x14ac:dyDescent="0.3">
      <c r="B670" s="7">
        <v>656</v>
      </c>
      <c r="C670" s="31"/>
      <c r="D670" s="31" t="s">
        <v>590</v>
      </c>
      <c r="E670" s="31">
        <v>2018</v>
      </c>
      <c r="F670" s="31"/>
      <c r="G670" s="31">
        <v>78</v>
      </c>
      <c r="H670" s="102">
        <v>1</v>
      </c>
      <c r="I670" s="31"/>
      <c r="J670" s="31"/>
      <c r="K670" s="31">
        <v>73</v>
      </c>
      <c r="L670" s="32" t="s">
        <v>57</v>
      </c>
      <c r="M670" s="31"/>
      <c r="N670" s="36"/>
    </row>
    <row r="671" spans="2:14" ht="16.5" thickBot="1" x14ac:dyDescent="0.3">
      <c r="B671" s="7">
        <v>657</v>
      </c>
      <c r="C671" s="31"/>
      <c r="D671" s="31" t="s">
        <v>680</v>
      </c>
      <c r="E671" s="31">
        <v>2018</v>
      </c>
      <c r="F671" s="31"/>
      <c r="G671" s="31">
        <v>78</v>
      </c>
      <c r="H671" s="102">
        <v>1</v>
      </c>
      <c r="I671" s="31"/>
      <c r="J671" s="31"/>
      <c r="K671" s="31">
        <v>131</v>
      </c>
      <c r="L671" s="37" t="s">
        <v>59</v>
      </c>
      <c r="M671" s="31"/>
      <c r="N671" s="36"/>
    </row>
    <row r="672" spans="2:14" ht="16.5" thickBot="1" x14ac:dyDescent="0.3">
      <c r="B672" s="7">
        <v>658</v>
      </c>
      <c r="C672" s="31"/>
      <c r="D672" s="31" t="s">
        <v>588</v>
      </c>
      <c r="E672" s="31">
        <v>2018</v>
      </c>
      <c r="F672" s="31"/>
      <c r="G672" s="31">
        <v>78</v>
      </c>
      <c r="H672" s="102">
        <v>1</v>
      </c>
      <c r="I672" s="31"/>
      <c r="J672" s="31"/>
      <c r="K672" s="31">
        <v>79</v>
      </c>
      <c r="L672" s="32" t="s">
        <v>61</v>
      </c>
      <c r="M672" s="31"/>
      <c r="N672" s="36"/>
    </row>
    <row r="673" spans="2:14" ht="16.5" thickBot="1" x14ac:dyDescent="0.3">
      <c r="B673" s="7">
        <v>659</v>
      </c>
      <c r="C673" s="31"/>
      <c r="D673" s="31" t="s">
        <v>583</v>
      </c>
      <c r="E673" s="31">
        <v>2018</v>
      </c>
      <c r="F673" s="31"/>
      <c r="G673" s="31">
        <v>79</v>
      </c>
      <c r="H673" s="102">
        <v>1</v>
      </c>
      <c r="I673" s="31"/>
      <c r="J673" s="31"/>
      <c r="K673" s="31">
        <v>89</v>
      </c>
      <c r="L673" s="37" t="s">
        <v>63</v>
      </c>
      <c r="M673" s="31"/>
      <c r="N673" s="36"/>
    </row>
    <row r="674" spans="2:14" ht="16.5" thickBot="1" x14ac:dyDescent="0.3">
      <c r="B674" s="7">
        <v>660</v>
      </c>
      <c r="C674" s="31"/>
      <c r="D674" s="31" t="s">
        <v>605</v>
      </c>
      <c r="E674" s="31">
        <v>2018</v>
      </c>
      <c r="F674" s="31"/>
      <c r="G674" s="31">
        <v>79</v>
      </c>
      <c r="H674" s="102">
        <v>1</v>
      </c>
      <c r="I674" s="31"/>
      <c r="J674" s="31"/>
      <c r="K674" s="31">
        <v>78</v>
      </c>
      <c r="L674" s="37" t="s">
        <v>65</v>
      </c>
      <c r="M674" s="31"/>
      <c r="N674" s="36"/>
    </row>
    <row r="675" spans="2:14" ht="16.5" thickBot="1" x14ac:dyDescent="0.3">
      <c r="B675" s="7">
        <v>661</v>
      </c>
      <c r="C675" s="31"/>
      <c r="D675" s="31" t="s">
        <v>606</v>
      </c>
      <c r="E675" s="31">
        <v>2018</v>
      </c>
      <c r="F675" s="31"/>
      <c r="G675" s="31">
        <v>79</v>
      </c>
      <c r="H675" s="102">
        <v>1</v>
      </c>
      <c r="I675" s="31"/>
      <c r="J675" s="31"/>
      <c r="K675" s="31">
        <v>90</v>
      </c>
      <c r="L675" s="32" t="s">
        <v>67</v>
      </c>
      <c r="M675" s="31"/>
      <c r="N675" s="36"/>
    </row>
    <row r="676" spans="2:14" ht="16.5" thickBot="1" x14ac:dyDescent="0.3">
      <c r="B676" s="7">
        <v>662</v>
      </c>
      <c r="C676" s="31"/>
      <c r="D676" s="31" t="s">
        <v>681</v>
      </c>
      <c r="E676" s="31">
        <v>2018</v>
      </c>
      <c r="F676" s="31"/>
      <c r="G676" s="31">
        <v>79</v>
      </c>
      <c r="H676" s="102">
        <v>1</v>
      </c>
      <c r="I676" s="31"/>
      <c r="J676" s="31"/>
      <c r="K676" s="31">
        <v>111</v>
      </c>
      <c r="L676" s="37" t="s">
        <v>70</v>
      </c>
      <c r="M676" s="31"/>
      <c r="N676" s="36"/>
    </row>
    <row r="677" spans="2:14" ht="16.5" thickBot="1" x14ac:dyDescent="0.3">
      <c r="B677" s="7">
        <v>663</v>
      </c>
      <c r="C677" s="31"/>
      <c r="D677" s="31" t="s">
        <v>682</v>
      </c>
      <c r="E677" s="31">
        <v>2018</v>
      </c>
      <c r="F677" s="31"/>
      <c r="G677" s="31">
        <v>79</v>
      </c>
      <c r="H677" s="102">
        <v>1</v>
      </c>
      <c r="I677" s="31"/>
      <c r="J677" s="31"/>
      <c r="K677" s="31">
        <v>101</v>
      </c>
      <c r="L677" s="37" t="s">
        <v>73</v>
      </c>
      <c r="M677" s="31"/>
      <c r="N677" s="36"/>
    </row>
    <row r="678" spans="2:14" ht="16.5" thickBot="1" x14ac:dyDescent="0.3">
      <c r="B678" s="7">
        <v>664</v>
      </c>
      <c r="C678" s="31"/>
      <c r="D678" s="31" t="s">
        <v>683</v>
      </c>
      <c r="E678" s="31">
        <v>2018</v>
      </c>
      <c r="F678" s="31"/>
      <c r="G678" s="31">
        <v>79</v>
      </c>
      <c r="H678" s="102">
        <v>1</v>
      </c>
      <c r="I678" s="31"/>
      <c r="J678" s="31"/>
      <c r="K678" s="31">
        <v>72</v>
      </c>
      <c r="L678" s="32" t="s">
        <v>75</v>
      </c>
      <c r="M678" s="31"/>
      <c r="N678" s="36"/>
    </row>
    <row r="679" spans="2:14" ht="16.5" thickBot="1" x14ac:dyDescent="0.3">
      <c r="B679" s="7">
        <v>665</v>
      </c>
      <c r="C679" s="31"/>
      <c r="D679" s="31" t="s">
        <v>684</v>
      </c>
      <c r="E679" s="31">
        <v>2018</v>
      </c>
      <c r="F679" s="31"/>
      <c r="G679" s="31">
        <v>79</v>
      </c>
      <c r="H679" s="102">
        <v>1</v>
      </c>
      <c r="I679" s="31"/>
      <c r="J679" s="31"/>
      <c r="K679" s="31">
        <v>78</v>
      </c>
      <c r="L679" s="37" t="s">
        <v>77</v>
      </c>
      <c r="M679" s="31"/>
      <c r="N679" s="36"/>
    </row>
    <row r="680" spans="2:14" ht="16.5" thickBot="1" x14ac:dyDescent="0.3">
      <c r="B680" s="7">
        <v>666</v>
      </c>
      <c r="C680" s="31"/>
      <c r="D680" s="31" t="s">
        <v>685</v>
      </c>
      <c r="E680" s="31">
        <v>2018</v>
      </c>
      <c r="F680" s="31"/>
      <c r="G680" s="31">
        <v>79</v>
      </c>
      <c r="H680" s="102" t="s">
        <v>471</v>
      </c>
      <c r="I680" s="31"/>
      <c r="J680" s="31"/>
      <c r="K680" s="31">
        <v>60</v>
      </c>
      <c r="L680" s="37" t="s">
        <v>80</v>
      </c>
      <c r="M680" s="31"/>
      <c r="N680" s="36"/>
    </row>
    <row r="681" spans="2:14" ht="16.5" thickBot="1" x14ac:dyDescent="0.3">
      <c r="B681" s="7">
        <v>667</v>
      </c>
      <c r="C681" s="31"/>
      <c r="D681" s="31" t="s">
        <v>685</v>
      </c>
      <c r="E681" s="31">
        <v>2018</v>
      </c>
      <c r="F681" s="31"/>
      <c r="G681" s="31">
        <v>79</v>
      </c>
      <c r="H681" s="102" t="s">
        <v>472</v>
      </c>
      <c r="I681" s="31"/>
      <c r="J681" s="31"/>
      <c r="K681" s="31">
        <v>195</v>
      </c>
      <c r="L681" s="37" t="s">
        <v>80</v>
      </c>
      <c r="M681" s="31"/>
      <c r="N681" s="36"/>
    </row>
    <row r="682" spans="2:14" ht="16.5" thickBot="1" x14ac:dyDescent="0.3">
      <c r="B682" s="7">
        <v>668</v>
      </c>
      <c r="C682" s="31"/>
      <c r="D682" s="31" t="s">
        <v>685</v>
      </c>
      <c r="E682" s="31">
        <v>2018</v>
      </c>
      <c r="F682" s="31"/>
      <c r="G682" s="31">
        <v>79</v>
      </c>
      <c r="H682" s="102" t="s">
        <v>473</v>
      </c>
      <c r="I682" s="31"/>
      <c r="J682" s="31"/>
      <c r="K682" s="31">
        <v>200</v>
      </c>
      <c r="L682" s="37" t="s">
        <v>80</v>
      </c>
      <c r="M682" s="31"/>
      <c r="N682" s="36"/>
    </row>
    <row r="683" spans="2:14" ht="16.5" thickBot="1" x14ac:dyDescent="0.3">
      <c r="B683" s="7">
        <v>669</v>
      </c>
      <c r="C683" s="31"/>
      <c r="D683" s="31" t="s">
        <v>685</v>
      </c>
      <c r="E683" s="31">
        <v>2018</v>
      </c>
      <c r="F683" s="31"/>
      <c r="G683" s="31">
        <v>79</v>
      </c>
      <c r="H683" s="102" t="s">
        <v>474</v>
      </c>
      <c r="I683" s="31"/>
      <c r="J683" s="31"/>
      <c r="K683" s="31">
        <v>368</v>
      </c>
      <c r="L683" s="37" t="s">
        <v>80</v>
      </c>
      <c r="M683" s="31"/>
      <c r="N683" s="36"/>
    </row>
    <row r="684" spans="2:14" ht="16.5" thickBot="1" x14ac:dyDescent="0.3">
      <c r="B684" s="7">
        <v>670</v>
      </c>
      <c r="C684" s="31"/>
      <c r="D684" s="31" t="s">
        <v>685</v>
      </c>
      <c r="E684" s="31">
        <v>2018</v>
      </c>
      <c r="F684" s="31"/>
      <c r="G684" s="31">
        <v>79</v>
      </c>
      <c r="H684" s="102" t="s">
        <v>475</v>
      </c>
      <c r="I684" s="31"/>
      <c r="J684" s="31"/>
      <c r="K684" s="31">
        <v>466</v>
      </c>
      <c r="L684" s="37" t="s">
        <v>80</v>
      </c>
      <c r="M684" s="31"/>
      <c r="N684" s="36"/>
    </row>
    <row r="685" spans="2:14" ht="16.5" thickBot="1" x14ac:dyDescent="0.3">
      <c r="B685" s="7">
        <v>671</v>
      </c>
      <c r="C685" s="31"/>
      <c r="D685" s="31" t="s">
        <v>685</v>
      </c>
      <c r="E685" s="31">
        <v>2018</v>
      </c>
      <c r="F685" s="31"/>
      <c r="G685" s="31">
        <v>79</v>
      </c>
      <c r="H685" s="102" t="s">
        <v>476</v>
      </c>
      <c r="I685" s="31"/>
      <c r="J685" s="31"/>
      <c r="K685" s="31">
        <v>590</v>
      </c>
      <c r="L685" s="37" t="s">
        <v>80</v>
      </c>
      <c r="M685" s="31"/>
      <c r="N685" s="36"/>
    </row>
    <row r="686" spans="2:14" ht="16.5" thickBot="1" x14ac:dyDescent="0.3">
      <c r="B686" s="7">
        <v>672</v>
      </c>
      <c r="C686" s="31"/>
      <c r="D686" s="31" t="s">
        <v>635</v>
      </c>
      <c r="E686" s="31">
        <v>2018</v>
      </c>
      <c r="F686" s="31"/>
      <c r="G686" s="31">
        <v>80</v>
      </c>
      <c r="H686" s="102">
        <v>1</v>
      </c>
      <c r="I686" s="31"/>
      <c r="J686" s="31"/>
      <c r="K686" s="31">
        <v>76</v>
      </c>
      <c r="L686" s="37" t="s">
        <v>84</v>
      </c>
      <c r="M686" s="31"/>
      <c r="N686" s="36"/>
    </row>
    <row r="687" spans="2:14" ht="16.5" thickBot="1" x14ac:dyDescent="0.3">
      <c r="B687" s="7">
        <v>673</v>
      </c>
      <c r="C687" s="31"/>
      <c r="D687" s="31" t="s">
        <v>602</v>
      </c>
      <c r="E687" s="31">
        <v>2018</v>
      </c>
      <c r="F687" s="31"/>
      <c r="G687" s="31">
        <v>80</v>
      </c>
      <c r="H687" s="102">
        <v>1</v>
      </c>
      <c r="I687" s="31"/>
      <c r="J687" s="31"/>
      <c r="K687" s="31">
        <v>100</v>
      </c>
      <c r="L687" s="31" t="s">
        <v>85</v>
      </c>
      <c r="M687" s="31"/>
      <c r="N687" s="36"/>
    </row>
    <row r="688" spans="2:14" ht="16.5" thickBot="1" x14ac:dyDescent="0.3">
      <c r="B688" s="7">
        <v>674</v>
      </c>
      <c r="C688" s="31"/>
      <c r="D688" s="31" t="s">
        <v>624</v>
      </c>
      <c r="E688" s="31">
        <v>2018</v>
      </c>
      <c r="F688" s="31"/>
      <c r="G688" s="31">
        <v>80</v>
      </c>
      <c r="H688" s="102">
        <v>1</v>
      </c>
      <c r="I688" s="31"/>
      <c r="J688" s="31"/>
      <c r="K688" s="31">
        <v>69</v>
      </c>
      <c r="L688" s="37" t="s">
        <v>87</v>
      </c>
      <c r="M688" s="31"/>
      <c r="N688" s="36"/>
    </row>
    <row r="689" spans="2:14" ht="16.5" thickBot="1" x14ac:dyDescent="0.3">
      <c r="B689" s="7">
        <v>675</v>
      </c>
      <c r="C689" s="31"/>
      <c r="D689" s="31" t="s">
        <v>686</v>
      </c>
      <c r="E689" s="31">
        <v>2018</v>
      </c>
      <c r="F689" s="31"/>
      <c r="G689" s="31">
        <v>80</v>
      </c>
      <c r="H689" s="102">
        <v>1</v>
      </c>
      <c r="I689" s="31"/>
      <c r="J689" s="31"/>
      <c r="K689" s="31">
        <v>61</v>
      </c>
      <c r="L689" s="31" t="s">
        <v>89</v>
      </c>
      <c r="M689" s="31"/>
      <c r="N689" s="36"/>
    </row>
    <row r="690" spans="2:14" ht="16.5" thickBot="1" x14ac:dyDescent="0.3">
      <c r="B690" s="7">
        <v>676</v>
      </c>
      <c r="C690" s="31"/>
      <c r="D690" s="31" t="s">
        <v>643</v>
      </c>
      <c r="E690" s="31">
        <v>2018</v>
      </c>
      <c r="F690" s="31"/>
      <c r="G690" s="31">
        <v>80</v>
      </c>
      <c r="H690" s="102">
        <v>1</v>
      </c>
      <c r="I690" s="31"/>
      <c r="J690" s="31"/>
      <c r="K690" s="31">
        <v>97</v>
      </c>
      <c r="L690" s="37" t="s">
        <v>90</v>
      </c>
      <c r="M690" s="31"/>
      <c r="N690" s="36"/>
    </row>
    <row r="691" spans="2:14" ht="16.5" thickBot="1" x14ac:dyDescent="0.3">
      <c r="B691" s="7">
        <v>677</v>
      </c>
      <c r="C691" s="31"/>
      <c r="D691" s="31" t="s">
        <v>358</v>
      </c>
      <c r="E691" s="31">
        <v>2018</v>
      </c>
      <c r="F691" s="31"/>
      <c r="G691" s="31">
        <v>80</v>
      </c>
      <c r="H691" s="102">
        <v>1</v>
      </c>
      <c r="I691" s="31"/>
      <c r="J691" s="31"/>
      <c r="K691" s="31">
        <v>79</v>
      </c>
      <c r="L691" s="31" t="s">
        <v>92</v>
      </c>
      <c r="M691" s="31"/>
      <c r="N691" s="36"/>
    </row>
    <row r="692" spans="2:14" ht="16.5" thickBot="1" x14ac:dyDescent="0.3">
      <c r="B692" s="7">
        <v>678</v>
      </c>
      <c r="C692" s="31"/>
      <c r="D692" s="31" t="s">
        <v>687</v>
      </c>
      <c r="E692" s="31">
        <v>2018</v>
      </c>
      <c r="F692" s="31"/>
      <c r="G692" s="31">
        <v>80</v>
      </c>
      <c r="H692" s="102">
        <v>1</v>
      </c>
      <c r="I692" s="31"/>
      <c r="J692" s="31"/>
      <c r="K692" s="31">
        <v>81</v>
      </c>
      <c r="L692" s="37" t="s">
        <v>94</v>
      </c>
      <c r="M692" s="31"/>
      <c r="N692" s="36"/>
    </row>
    <row r="693" spans="2:14" ht="16.5" thickBot="1" x14ac:dyDescent="0.3">
      <c r="B693" s="7">
        <v>679</v>
      </c>
      <c r="C693" s="31"/>
      <c r="D693" s="31" t="s">
        <v>674</v>
      </c>
      <c r="E693" s="31">
        <v>2018</v>
      </c>
      <c r="F693" s="31"/>
      <c r="G693" s="31">
        <v>80</v>
      </c>
      <c r="H693" s="102">
        <v>1</v>
      </c>
      <c r="I693" s="31"/>
      <c r="J693" s="31"/>
      <c r="K693" s="31">
        <v>91</v>
      </c>
      <c r="L693" s="31" t="s">
        <v>96</v>
      </c>
      <c r="M693" s="31"/>
      <c r="N693" s="36"/>
    </row>
    <row r="694" spans="2:14" ht="16.5" thickBot="1" x14ac:dyDescent="0.3">
      <c r="B694" s="7">
        <v>680</v>
      </c>
      <c r="C694" s="31"/>
      <c r="D694" s="31" t="s">
        <v>688</v>
      </c>
      <c r="E694" s="31">
        <v>2018</v>
      </c>
      <c r="F694" s="31"/>
      <c r="G694" s="31">
        <v>80</v>
      </c>
      <c r="H694" s="102">
        <v>1</v>
      </c>
      <c r="I694" s="31"/>
      <c r="J694" s="31"/>
      <c r="K694" s="31">
        <v>67</v>
      </c>
      <c r="L694" s="37" t="s">
        <v>98</v>
      </c>
      <c r="M694" s="31"/>
      <c r="N694" s="36"/>
    </row>
    <row r="695" spans="2:14" ht="16.5" thickBot="1" x14ac:dyDescent="0.3">
      <c r="B695" s="7">
        <v>681</v>
      </c>
      <c r="C695" s="31"/>
      <c r="D695" s="31" t="s">
        <v>689</v>
      </c>
      <c r="E695" s="31">
        <v>2018</v>
      </c>
      <c r="F695" s="31"/>
      <c r="G695" s="31">
        <v>80</v>
      </c>
      <c r="H695" s="102">
        <v>1</v>
      </c>
      <c r="I695" s="31"/>
      <c r="J695" s="31"/>
      <c r="K695" s="31">
        <v>86</v>
      </c>
      <c r="L695" s="31" t="s">
        <v>100</v>
      </c>
      <c r="M695" s="31"/>
      <c r="N695" s="36"/>
    </row>
    <row r="696" spans="2:14" ht="16.5" thickBot="1" x14ac:dyDescent="0.3">
      <c r="B696" s="7">
        <v>682</v>
      </c>
      <c r="C696" s="31"/>
      <c r="D696" s="31" t="s">
        <v>690</v>
      </c>
      <c r="E696" s="31">
        <v>2018</v>
      </c>
      <c r="F696" s="31"/>
      <c r="G696" s="31">
        <v>80</v>
      </c>
      <c r="H696" s="102">
        <v>1</v>
      </c>
      <c r="I696" s="31"/>
      <c r="J696" s="31"/>
      <c r="K696" s="31">
        <v>62</v>
      </c>
      <c r="L696" s="37" t="s">
        <v>102</v>
      </c>
      <c r="M696" s="31"/>
      <c r="N696" s="36"/>
    </row>
    <row r="697" spans="2:14" ht="16.5" thickBot="1" x14ac:dyDescent="0.3">
      <c r="B697" s="7">
        <v>683</v>
      </c>
      <c r="C697" s="31"/>
      <c r="D697" s="31" t="s">
        <v>691</v>
      </c>
      <c r="E697" s="31">
        <v>2018</v>
      </c>
      <c r="F697" s="31"/>
      <c r="G697" s="31">
        <v>80</v>
      </c>
      <c r="H697" s="102">
        <v>1</v>
      </c>
      <c r="I697" s="31"/>
      <c r="J697" s="31"/>
      <c r="K697" s="31">
        <v>173</v>
      </c>
      <c r="L697" s="31" t="s">
        <v>104</v>
      </c>
      <c r="M697" s="31"/>
      <c r="N697" s="36"/>
    </row>
    <row r="698" spans="2:14" ht="16.5" thickBot="1" x14ac:dyDescent="0.3">
      <c r="B698" s="7">
        <v>684</v>
      </c>
      <c r="C698" s="31"/>
      <c r="D698" s="31" t="s">
        <v>669</v>
      </c>
      <c r="E698" s="31">
        <v>2018</v>
      </c>
      <c r="F698" s="31"/>
      <c r="G698" s="31">
        <v>80</v>
      </c>
      <c r="H698" s="102">
        <v>1</v>
      </c>
      <c r="I698" s="31"/>
      <c r="J698" s="31"/>
      <c r="K698" s="31">
        <v>101</v>
      </c>
      <c r="L698" s="37" t="s">
        <v>106</v>
      </c>
      <c r="M698" s="31"/>
      <c r="N698" s="36"/>
    </row>
    <row r="699" spans="2:14" ht="16.5" thickBot="1" x14ac:dyDescent="0.3">
      <c r="B699" s="7">
        <v>685</v>
      </c>
      <c r="C699" s="31"/>
      <c r="D699" s="31" t="s">
        <v>692</v>
      </c>
      <c r="E699" s="31">
        <v>2018</v>
      </c>
      <c r="F699" s="31"/>
      <c r="G699" s="31">
        <v>80</v>
      </c>
      <c r="H699" s="102">
        <v>1</v>
      </c>
      <c r="I699" s="31"/>
      <c r="J699" s="31"/>
      <c r="K699" s="31">
        <v>81</v>
      </c>
      <c r="L699" s="31" t="s">
        <v>108</v>
      </c>
      <c r="M699" s="31"/>
      <c r="N699" s="36"/>
    </row>
    <row r="700" spans="2:14" ht="16.5" thickBot="1" x14ac:dyDescent="0.3">
      <c r="B700" s="7">
        <v>686</v>
      </c>
      <c r="C700" s="31"/>
      <c r="D700" s="31" t="s">
        <v>693</v>
      </c>
      <c r="E700" s="31">
        <v>2018</v>
      </c>
      <c r="F700" s="31"/>
      <c r="G700" s="31">
        <v>80</v>
      </c>
      <c r="H700" s="102">
        <v>1</v>
      </c>
      <c r="I700" s="31"/>
      <c r="J700" s="31"/>
      <c r="K700" s="31">
        <v>85</v>
      </c>
      <c r="L700" s="37" t="s">
        <v>110</v>
      </c>
      <c r="M700" s="31"/>
      <c r="N700" s="36"/>
    </row>
    <row r="701" spans="2:14" ht="16.5" thickBot="1" x14ac:dyDescent="0.3">
      <c r="B701" s="7">
        <v>687</v>
      </c>
      <c r="C701" s="31"/>
      <c r="D701" s="31" t="s">
        <v>694</v>
      </c>
      <c r="E701" s="31">
        <v>2018</v>
      </c>
      <c r="F701" s="31"/>
      <c r="G701" s="31">
        <v>81</v>
      </c>
      <c r="H701" s="102">
        <v>1</v>
      </c>
      <c r="I701" s="31"/>
      <c r="J701" s="31"/>
      <c r="K701" s="31">
        <v>98</v>
      </c>
      <c r="L701" s="31" t="s">
        <v>112</v>
      </c>
      <c r="M701" s="31"/>
      <c r="N701" s="36"/>
    </row>
    <row r="702" spans="2:14" ht="16.5" thickBot="1" x14ac:dyDescent="0.3">
      <c r="B702" s="7">
        <v>688</v>
      </c>
      <c r="C702" s="31"/>
      <c r="D702" s="31" t="s">
        <v>695</v>
      </c>
      <c r="E702" s="31">
        <v>2018</v>
      </c>
      <c r="F702" s="31"/>
      <c r="G702" s="31">
        <v>81</v>
      </c>
      <c r="H702" s="102">
        <v>1</v>
      </c>
      <c r="I702" s="31"/>
      <c r="J702" s="31"/>
      <c r="K702" s="31">
        <v>99</v>
      </c>
      <c r="L702" s="37" t="s">
        <v>114</v>
      </c>
      <c r="M702" s="31"/>
      <c r="N702" s="36"/>
    </row>
    <row r="703" spans="2:14" ht="16.5" thickBot="1" x14ac:dyDescent="0.3">
      <c r="B703" s="7">
        <v>689</v>
      </c>
      <c r="C703" s="37"/>
      <c r="D703" s="37" t="s">
        <v>604</v>
      </c>
      <c r="E703" s="31">
        <v>2018</v>
      </c>
      <c r="F703" s="37"/>
      <c r="G703" s="37">
        <v>81</v>
      </c>
      <c r="H703" s="102">
        <v>1</v>
      </c>
      <c r="I703" s="37"/>
      <c r="J703" s="37"/>
      <c r="K703" s="37">
        <v>92</v>
      </c>
      <c r="L703" s="31" t="s">
        <v>116</v>
      </c>
      <c r="M703" s="37"/>
      <c r="N703" s="42"/>
    </row>
    <row r="704" spans="2:14" ht="16.5" thickBot="1" x14ac:dyDescent="0.3">
      <c r="B704" s="7">
        <v>690</v>
      </c>
      <c r="C704" s="31"/>
      <c r="D704" s="31" t="s">
        <v>696</v>
      </c>
      <c r="E704" s="31">
        <v>2018</v>
      </c>
      <c r="F704" s="31"/>
      <c r="G704" s="37">
        <v>81</v>
      </c>
      <c r="H704" s="102">
        <v>1</v>
      </c>
      <c r="I704" s="31"/>
      <c r="J704" s="31"/>
      <c r="K704" s="31">
        <v>312</v>
      </c>
      <c r="L704" s="37" t="s">
        <v>118</v>
      </c>
      <c r="M704" s="31"/>
      <c r="N704" s="36"/>
    </row>
    <row r="705" spans="2:14" ht="16.5" thickBot="1" x14ac:dyDescent="0.3">
      <c r="B705" s="7">
        <v>691</v>
      </c>
      <c r="C705" s="31"/>
      <c r="D705" s="31" t="s">
        <v>697</v>
      </c>
      <c r="E705" s="31">
        <v>2018</v>
      </c>
      <c r="F705" s="31"/>
      <c r="G705" s="37">
        <v>81</v>
      </c>
      <c r="H705" s="102" t="s">
        <v>69</v>
      </c>
      <c r="I705" s="31"/>
      <c r="J705" s="31"/>
      <c r="K705" s="31">
        <v>78</v>
      </c>
      <c r="L705" s="31" t="s">
        <v>120</v>
      </c>
      <c r="M705" s="31"/>
      <c r="N705" s="36"/>
    </row>
    <row r="706" spans="2:14" ht="16.5" thickBot="1" x14ac:dyDescent="0.3">
      <c r="B706" s="7">
        <v>692</v>
      </c>
      <c r="C706" s="31"/>
      <c r="D706" s="31" t="s">
        <v>697</v>
      </c>
      <c r="E706" s="31">
        <v>2018</v>
      </c>
      <c r="F706" s="31"/>
      <c r="G706" s="37">
        <v>81</v>
      </c>
      <c r="H706" s="102" t="s">
        <v>71</v>
      </c>
      <c r="I706" s="31"/>
      <c r="J706" s="31"/>
      <c r="K706" s="31">
        <v>171</v>
      </c>
      <c r="L706" s="31" t="s">
        <v>120</v>
      </c>
      <c r="M706" s="31"/>
      <c r="N706" s="36"/>
    </row>
    <row r="707" spans="2:14" ht="16.5" thickBot="1" x14ac:dyDescent="0.3">
      <c r="B707" s="7">
        <v>693</v>
      </c>
      <c r="C707" s="31"/>
      <c r="D707" s="70" t="s">
        <v>698</v>
      </c>
      <c r="E707" s="31">
        <v>2018</v>
      </c>
      <c r="F707" s="31"/>
      <c r="G707" s="37">
        <v>81</v>
      </c>
      <c r="H707" s="102" t="s">
        <v>69</v>
      </c>
      <c r="I707" s="31"/>
      <c r="J707" s="31"/>
      <c r="K707" s="31"/>
      <c r="L707" s="37" t="s">
        <v>122</v>
      </c>
      <c r="M707" s="31"/>
      <c r="N707" s="36"/>
    </row>
    <row r="708" spans="2:14" ht="16.5" thickBot="1" x14ac:dyDescent="0.3">
      <c r="B708" s="7">
        <v>694</v>
      </c>
      <c r="C708" s="31"/>
      <c r="D708" s="31" t="s">
        <v>854</v>
      </c>
      <c r="E708" s="31">
        <v>2018</v>
      </c>
      <c r="F708" s="31"/>
      <c r="G708" s="37">
        <v>81</v>
      </c>
      <c r="H708" s="102" t="s">
        <v>71</v>
      </c>
      <c r="I708" s="31"/>
      <c r="J708" s="31"/>
      <c r="K708" s="31"/>
      <c r="L708" s="37" t="s">
        <v>122</v>
      </c>
      <c r="M708" s="31"/>
      <c r="N708" s="36"/>
    </row>
    <row r="709" spans="2:14" ht="16.5" thickBot="1" x14ac:dyDescent="0.3">
      <c r="B709" s="7">
        <v>695</v>
      </c>
      <c r="C709" s="31"/>
      <c r="D709" s="31" t="s">
        <v>699</v>
      </c>
      <c r="E709" s="31">
        <v>2018</v>
      </c>
      <c r="F709" s="31"/>
      <c r="G709" s="37">
        <v>81</v>
      </c>
      <c r="H709" s="102" t="s">
        <v>69</v>
      </c>
      <c r="I709" s="31"/>
      <c r="J709" s="31"/>
      <c r="K709" s="31"/>
      <c r="L709" s="31" t="s">
        <v>124</v>
      </c>
      <c r="M709" s="31"/>
      <c r="N709" s="36"/>
    </row>
    <row r="710" spans="2:14" ht="16.5" thickBot="1" x14ac:dyDescent="0.3">
      <c r="B710" s="7">
        <v>696</v>
      </c>
      <c r="C710" s="31"/>
      <c r="D710" s="31" t="s">
        <v>853</v>
      </c>
      <c r="E710" s="31">
        <v>2018</v>
      </c>
      <c r="F710" s="31"/>
      <c r="G710" s="37">
        <v>81</v>
      </c>
      <c r="H710" s="102" t="s">
        <v>71</v>
      </c>
      <c r="I710" s="31"/>
      <c r="J710" s="31"/>
      <c r="K710" s="31">
        <v>201</v>
      </c>
      <c r="L710" s="31" t="s">
        <v>124</v>
      </c>
      <c r="M710" s="31"/>
      <c r="N710" s="36"/>
    </row>
    <row r="711" spans="2:14" ht="16.5" thickBot="1" x14ac:dyDescent="0.3">
      <c r="B711" s="7">
        <v>697</v>
      </c>
      <c r="C711" s="31"/>
      <c r="D711" s="31" t="s">
        <v>700</v>
      </c>
      <c r="E711" s="31">
        <v>2018</v>
      </c>
      <c r="F711" s="31"/>
      <c r="G711" s="37">
        <v>82</v>
      </c>
      <c r="H711" s="102" t="s">
        <v>69</v>
      </c>
      <c r="I711" s="31"/>
      <c r="J711" s="31"/>
      <c r="K711" s="31">
        <v>169</v>
      </c>
      <c r="L711" s="37" t="s">
        <v>126</v>
      </c>
      <c r="M711" s="31"/>
      <c r="N711" s="36"/>
    </row>
    <row r="712" spans="2:14" ht="16.5" thickBot="1" x14ac:dyDescent="0.3">
      <c r="B712" s="7">
        <v>698</v>
      </c>
      <c r="C712" s="31"/>
      <c r="D712" s="31" t="s">
        <v>700</v>
      </c>
      <c r="E712" s="31">
        <v>2018</v>
      </c>
      <c r="F712" s="31"/>
      <c r="G712" s="37">
        <v>82</v>
      </c>
      <c r="H712" s="102" t="s">
        <v>71</v>
      </c>
      <c r="I712" s="31"/>
      <c r="J712" s="31"/>
      <c r="K712" s="31">
        <f>330-170</f>
        <v>160</v>
      </c>
      <c r="L712" s="37" t="s">
        <v>126</v>
      </c>
      <c r="M712" s="31"/>
      <c r="N712" s="36"/>
    </row>
    <row r="713" spans="2:14" ht="16.5" thickBot="1" x14ac:dyDescent="0.3">
      <c r="B713" s="7">
        <v>699</v>
      </c>
      <c r="C713" s="31"/>
      <c r="D713" s="31" t="s">
        <v>669</v>
      </c>
      <c r="E713" s="31">
        <v>2018</v>
      </c>
      <c r="F713" s="31"/>
      <c r="G713" s="37">
        <v>82</v>
      </c>
      <c r="H713" s="102">
        <v>1</v>
      </c>
      <c r="I713" s="31"/>
      <c r="J713" s="31"/>
      <c r="K713" s="31">
        <v>143</v>
      </c>
      <c r="L713" s="31" t="s">
        <v>360</v>
      </c>
      <c r="M713" s="31"/>
      <c r="N713" s="36"/>
    </row>
    <row r="714" spans="2:14" ht="16.5" thickBot="1" x14ac:dyDescent="0.3">
      <c r="B714" s="7">
        <v>700</v>
      </c>
      <c r="C714" s="37"/>
      <c r="D714" s="37" t="s">
        <v>701</v>
      </c>
      <c r="E714" s="31">
        <v>2018</v>
      </c>
      <c r="F714" s="37"/>
      <c r="G714" s="37">
        <v>82</v>
      </c>
      <c r="H714" s="102">
        <v>1</v>
      </c>
      <c r="I714" s="37"/>
      <c r="J714" s="37"/>
      <c r="K714" s="37"/>
      <c r="L714" s="37" t="s">
        <v>127</v>
      </c>
      <c r="M714" s="37"/>
      <c r="N714" s="42"/>
    </row>
    <row r="715" spans="2:14" ht="16.5" thickBot="1" x14ac:dyDescent="0.3">
      <c r="B715" s="7">
        <v>701</v>
      </c>
      <c r="C715" s="31"/>
      <c r="D715" s="31" t="s">
        <v>702</v>
      </c>
      <c r="E715" s="31">
        <v>2018</v>
      </c>
      <c r="F715" s="31"/>
      <c r="G715" s="37">
        <v>82</v>
      </c>
      <c r="H715" s="102">
        <v>1</v>
      </c>
      <c r="I715" s="31"/>
      <c r="J715" s="31"/>
      <c r="K715" s="31">
        <v>75</v>
      </c>
      <c r="L715" s="31" t="s">
        <v>129</v>
      </c>
      <c r="M715" s="31"/>
      <c r="N715" s="36"/>
    </row>
    <row r="716" spans="2:14" ht="16.5" thickBot="1" x14ac:dyDescent="0.3">
      <c r="B716" s="7">
        <v>702</v>
      </c>
      <c r="C716" s="31"/>
      <c r="D716" s="31" t="s">
        <v>887</v>
      </c>
      <c r="E716" s="31">
        <v>2018</v>
      </c>
      <c r="F716" s="31"/>
      <c r="G716" s="37">
        <v>82</v>
      </c>
      <c r="H716" s="102">
        <v>1</v>
      </c>
      <c r="I716" s="31"/>
      <c r="J716" s="31"/>
      <c r="K716" s="31">
        <v>37</v>
      </c>
      <c r="L716" s="37" t="s">
        <v>131</v>
      </c>
      <c r="M716" s="31"/>
      <c r="N716" s="36"/>
    </row>
    <row r="717" spans="2:14" ht="16.5" thickBot="1" x14ac:dyDescent="0.3">
      <c r="B717" s="7">
        <v>703</v>
      </c>
      <c r="C717" s="31"/>
      <c r="D717" s="31" t="s">
        <v>703</v>
      </c>
      <c r="E717" s="31">
        <v>2018</v>
      </c>
      <c r="F717" s="31"/>
      <c r="G717" s="37">
        <v>82</v>
      </c>
      <c r="H717" s="102">
        <v>1</v>
      </c>
      <c r="I717" s="31"/>
      <c r="J717" s="31"/>
      <c r="K717" s="31">
        <v>58</v>
      </c>
      <c r="L717" s="31" t="s">
        <v>133</v>
      </c>
      <c r="M717" s="31"/>
      <c r="N717" s="36"/>
    </row>
    <row r="718" spans="2:14" ht="16.5" thickBot="1" x14ac:dyDescent="0.3">
      <c r="B718" s="7">
        <v>704</v>
      </c>
      <c r="C718" s="31"/>
      <c r="D718" s="31" t="s">
        <v>539</v>
      </c>
      <c r="E718" s="31">
        <v>2018</v>
      </c>
      <c r="F718" s="31"/>
      <c r="G718" s="37">
        <v>82</v>
      </c>
      <c r="H718" s="102">
        <v>1</v>
      </c>
      <c r="I718" s="31"/>
      <c r="J718" s="31"/>
      <c r="K718" s="31">
        <v>88</v>
      </c>
      <c r="L718" s="37" t="s">
        <v>135</v>
      </c>
      <c r="M718" s="31"/>
      <c r="N718" s="36"/>
    </row>
    <row r="719" spans="2:14" ht="16.5" thickBot="1" x14ac:dyDescent="0.3">
      <c r="B719" s="7">
        <v>705</v>
      </c>
      <c r="C719" s="31"/>
      <c r="D719" s="31" t="s">
        <v>704</v>
      </c>
      <c r="E719" s="31">
        <v>2018</v>
      </c>
      <c r="F719" s="31"/>
      <c r="G719" s="37">
        <v>83</v>
      </c>
      <c r="H719" s="102" t="s">
        <v>836</v>
      </c>
      <c r="I719" s="31"/>
      <c r="J719" s="31"/>
      <c r="K719" s="31">
        <v>54</v>
      </c>
      <c r="L719" s="37" t="s">
        <v>136</v>
      </c>
      <c r="M719" s="31"/>
      <c r="N719" s="36"/>
    </row>
    <row r="720" spans="2:14" ht="16.5" thickBot="1" x14ac:dyDescent="0.3">
      <c r="B720" s="7">
        <v>706</v>
      </c>
      <c r="C720" s="31"/>
      <c r="D720" s="31" t="s">
        <v>855</v>
      </c>
      <c r="E720" s="31">
        <v>2018</v>
      </c>
      <c r="F720" s="31"/>
      <c r="G720" s="37">
        <v>83</v>
      </c>
      <c r="H720" s="102" t="s">
        <v>837</v>
      </c>
      <c r="I720" s="31"/>
      <c r="J720" s="31"/>
      <c r="K720" s="31">
        <v>247</v>
      </c>
      <c r="L720" s="37" t="s">
        <v>136</v>
      </c>
      <c r="M720" s="31"/>
      <c r="N720" s="36"/>
    </row>
    <row r="721" spans="2:14" ht="16.5" thickBot="1" x14ac:dyDescent="0.3">
      <c r="B721" s="7">
        <v>707</v>
      </c>
      <c r="C721" s="31"/>
      <c r="D721" s="31" t="s">
        <v>855</v>
      </c>
      <c r="E721" s="31">
        <v>2018</v>
      </c>
      <c r="F721" s="31"/>
      <c r="G721" s="37">
        <v>83</v>
      </c>
      <c r="H721" s="102" t="s">
        <v>838</v>
      </c>
      <c r="I721" s="31"/>
      <c r="J721" s="31"/>
      <c r="K721" s="31">
        <f>621-248</f>
        <v>373</v>
      </c>
      <c r="L721" s="37" t="s">
        <v>136</v>
      </c>
      <c r="M721" s="31"/>
      <c r="N721" s="36"/>
    </row>
    <row r="722" spans="2:14" ht="16.5" thickBot="1" x14ac:dyDescent="0.3">
      <c r="B722" s="7">
        <v>708</v>
      </c>
      <c r="C722" s="31"/>
      <c r="D722" s="31" t="s">
        <v>855</v>
      </c>
      <c r="E722" s="31">
        <v>2018</v>
      </c>
      <c r="F722" s="31"/>
      <c r="G722" s="37">
        <v>83</v>
      </c>
      <c r="H722" s="102" t="s">
        <v>839</v>
      </c>
      <c r="I722" s="31"/>
      <c r="J722" s="31"/>
      <c r="K722" s="31">
        <f>887-623</f>
        <v>264</v>
      </c>
      <c r="L722" s="37" t="s">
        <v>136</v>
      </c>
      <c r="M722" s="31"/>
      <c r="N722" s="36"/>
    </row>
    <row r="723" spans="2:14" ht="16.5" thickBot="1" x14ac:dyDescent="0.3">
      <c r="B723" s="7">
        <v>709</v>
      </c>
      <c r="C723" s="31"/>
      <c r="D723" s="31" t="s">
        <v>855</v>
      </c>
      <c r="E723" s="31">
        <v>2018</v>
      </c>
      <c r="F723" s="31"/>
      <c r="G723" s="37">
        <v>83</v>
      </c>
      <c r="H723" s="102" t="s">
        <v>840</v>
      </c>
      <c r="I723" s="31"/>
      <c r="J723" s="31"/>
      <c r="K723" s="29">
        <f>1138-888</f>
        <v>250</v>
      </c>
      <c r="L723" s="37" t="s">
        <v>136</v>
      </c>
      <c r="M723" s="31"/>
      <c r="N723" s="36"/>
    </row>
    <row r="724" spans="2:14" ht="16.5" thickBot="1" x14ac:dyDescent="0.3">
      <c r="B724" s="7">
        <v>710</v>
      </c>
      <c r="C724" s="31"/>
      <c r="D724" s="31" t="s">
        <v>705</v>
      </c>
      <c r="E724" s="31">
        <v>2018</v>
      </c>
      <c r="F724" s="31"/>
      <c r="G724" s="37">
        <v>83</v>
      </c>
      <c r="H724" s="102">
        <v>1</v>
      </c>
      <c r="I724" s="31"/>
      <c r="J724" s="31"/>
      <c r="K724" s="31">
        <v>38</v>
      </c>
      <c r="L724" s="31" t="s">
        <v>137</v>
      </c>
      <c r="M724" s="31"/>
      <c r="N724" s="36"/>
    </row>
    <row r="725" spans="2:14" ht="16.5" thickBot="1" x14ac:dyDescent="0.3">
      <c r="B725" s="7">
        <v>711</v>
      </c>
      <c r="C725" s="37"/>
      <c r="D725" s="37" t="s">
        <v>706</v>
      </c>
      <c r="E725" s="31">
        <v>2018</v>
      </c>
      <c r="F725" s="37"/>
      <c r="G725" s="37">
        <v>84</v>
      </c>
      <c r="H725" s="102">
        <v>1</v>
      </c>
      <c r="I725" s="37"/>
      <c r="J725" s="37"/>
      <c r="K725" s="37">
        <v>54</v>
      </c>
      <c r="L725" s="37" t="s">
        <v>138</v>
      </c>
      <c r="M725" s="37"/>
      <c r="N725" s="42"/>
    </row>
    <row r="726" spans="2:14" ht="16.5" thickBot="1" x14ac:dyDescent="0.3">
      <c r="B726" s="7">
        <v>712</v>
      </c>
      <c r="C726" s="31"/>
      <c r="D726" s="31" t="s">
        <v>648</v>
      </c>
      <c r="E726" s="31">
        <v>2018</v>
      </c>
      <c r="F726" s="31"/>
      <c r="G726" s="37">
        <v>84</v>
      </c>
      <c r="H726" s="102">
        <v>1</v>
      </c>
      <c r="I726" s="31"/>
      <c r="J726" s="31"/>
      <c r="K726" s="31">
        <v>50</v>
      </c>
      <c r="L726" s="37" t="s">
        <v>139</v>
      </c>
      <c r="M726" s="31"/>
      <c r="N726" s="36"/>
    </row>
    <row r="727" spans="2:14" ht="16.5" thickBot="1" x14ac:dyDescent="0.3">
      <c r="B727" s="7">
        <v>713</v>
      </c>
      <c r="C727" s="31"/>
      <c r="D727" s="31" t="s">
        <v>845</v>
      </c>
      <c r="E727" s="31">
        <v>2018</v>
      </c>
      <c r="F727" s="31"/>
      <c r="G727" s="37">
        <v>84</v>
      </c>
      <c r="H727" s="102">
        <v>1</v>
      </c>
      <c r="I727" s="31"/>
      <c r="J727" s="31"/>
      <c r="K727" s="31">
        <v>281</v>
      </c>
      <c r="L727" s="37" t="s">
        <v>139</v>
      </c>
      <c r="M727" s="31"/>
      <c r="N727" s="36"/>
    </row>
    <row r="728" spans="2:14" ht="16.5" thickBot="1" x14ac:dyDescent="0.3">
      <c r="B728" s="7">
        <v>714</v>
      </c>
      <c r="C728" s="31"/>
      <c r="D728" s="31" t="s">
        <v>707</v>
      </c>
      <c r="E728" s="31">
        <v>2018</v>
      </c>
      <c r="F728" s="31"/>
      <c r="G728" s="37">
        <v>84</v>
      </c>
      <c r="H728" s="102">
        <v>1</v>
      </c>
      <c r="I728" s="31"/>
      <c r="J728" s="31"/>
      <c r="K728" s="31">
        <v>61</v>
      </c>
      <c r="L728" s="31" t="s">
        <v>141</v>
      </c>
      <c r="M728" s="31"/>
      <c r="N728" s="36"/>
    </row>
    <row r="729" spans="2:14" ht="16.5" thickBot="1" x14ac:dyDescent="0.3">
      <c r="B729" s="7">
        <v>715</v>
      </c>
      <c r="C729" s="31"/>
      <c r="D729" s="31" t="s">
        <v>708</v>
      </c>
      <c r="E729" s="31">
        <v>2018</v>
      </c>
      <c r="F729" s="31"/>
      <c r="G729" s="37">
        <v>84</v>
      </c>
      <c r="H729" s="102">
        <v>1</v>
      </c>
      <c r="I729" s="31"/>
      <c r="J729" s="31"/>
      <c r="K729" s="31">
        <v>50</v>
      </c>
      <c r="L729" s="37" t="s">
        <v>143</v>
      </c>
      <c r="M729" s="31"/>
      <c r="N729" s="36"/>
    </row>
    <row r="730" spans="2:14" ht="16.5" thickBot="1" x14ac:dyDescent="0.3">
      <c r="B730" s="7">
        <v>716</v>
      </c>
      <c r="C730" s="31"/>
      <c r="D730" s="31" t="s">
        <v>856</v>
      </c>
      <c r="E730" s="31">
        <v>2018</v>
      </c>
      <c r="F730" s="31"/>
      <c r="G730" s="37">
        <v>84</v>
      </c>
      <c r="H730" s="102" t="s">
        <v>857</v>
      </c>
      <c r="I730" s="31"/>
      <c r="J730" s="31"/>
      <c r="K730" s="31">
        <v>71</v>
      </c>
      <c r="L730" s="37" t="s">
        <v>145</v>
      </c>
      <c r="M730" s="31"/>
      <c r="N730" s="36"/>
    </row>
    <row r="731" spans="2:14" ht="16.5" thickBot="1" x14ac:dyDescent="0.3">
      <c r="B731" s="7">
        <v>717</v>
      </c>
      <c r="C731" s="31"/>
      <c r="D731" s="31" t="s">
        <v>856</v>
      </c>
      <c r="E731" s="31">
        <v>2018</v>
      </c>
      <c r="F731" s="31"/>
      <c r="G731" s="37">
        <v>84</v>
      </c>
      <c r="H731" s="102" t="s">
        <v>858</v>
      </c>
      <c r="I731" s="31"/>
      <c r="J731" s="31"/>
      <c r="K731" s="31">
        <v>101</v>
      </c>
      <c r="L731" s="37" t="s">
        <v>145</v>
      </c>
      <c r="M731" s="31"/>
      <c r="N731" s="36"/>
    </row>
    <row r="732" spans="2:14" ht="16.5" thickBot="1" x14ac:dyDescent="0.3">
      <c r="B732" s="7">
        <v>718</v>
      </c>
      <c r="C732" s="31"/>
      <c r="D732" s="31" t="s">
        <v>856</v>
      </c>
      <c r="E732" s="31">
        <v>2018</v>
      </c>
      <c r="F732" s="31"/>
      <c r="G732" s="37">
        <v>84</v>
      </c>
      <c r="H732" s="102" t="s">
        <v>859</v>
      </c>
      <c r="I732" s="31"/>
      <c r="J732" s="31"/>
      <c r="K732" s="31">
        <f>438-102</f>
        <v>336</v>
      </c>
      <c r="L732" s="37" t="s">
        <v>145</v>
      </c>
      <c r="M732" s="31"/>
      <c r="N732" s="36"/>
    </row>
    <row r="733" spans="2:14" ht="16.5" thickBot="1" x14ac:dyDescent="0.3">
      <c r="B733" s="7">
        <v>719</v>
      </c>
      <c r="C733" s="31"/>
      <c r="D733" s="31" t="s">
        <v>856</v>
      </c>
      <c r="E733" s="31">
        <v>2018</v>
      </c>
      <c r="F733" s="31"/>
      <c r="G733" s="37">
        <v>84</v>
      </c>
      <c r="H733" s="102" t="s">
        <v>860</v>
      </c>
      <c r="I733" s="31"/>
      <c r="J733" s="31"/>
      <c r="K733" s="31">
        <f>729-439</f>
        <v>290</v>
      </c>
      <c r="L733" s="37" t="s">
        <v>145</v>
      </c>
      <c r="M733" s="31"/>
      <c r="N733" s="36"/>
    </row>
    <row r="734" spans="2:14" ht="16.5" thickBot="1" x14ac:dyDescent="0.3">
      <c r="B734" s="7">
        <v>720</v>
      </c>
      <c r="C734" s="31"/>
      <c r="D734" s="31" t="s">
        <v>856</v>
      </c>
      <c r="E734" s="31">
        <v>2018</v>
      </c>
      <c r="F734" s="31"/>
      <c r="G734" s="37">
        <v>84</v>
      </c>
      <c r="H734" s="102" t="s">
        <v>861</v>
      </c>
      <c r="I734" s="31"/>
      <c r="J734" s="31"/>
      <c r="K734" s="31">
        <f>977-730</f>
        <v>247</v>
      </c>
      <c r="L734" s="37" t="s">
        <v>145</v>
      </c>
      <c r="M734" s="31"/>
      <c r="N734" s="36"/>
    </row>
    <row r="735" spans="2:14" ht="16.5" thickBot="1" x14ac:dyDescent="0.3">
      <c r="B735" s="7">
        <v>721</v>
      </c>
      <c r="C735" s="31"/>
      <c r="D735" s="31" t="s">
        <v>856</v>
      </c>
      <c r="E735" s="31">
        <v>2018</v>
      </c>
      <c r="F735" s="31"/>
      <c r="G735" s="37">
        <v>85</v>
      </c>
      <c r="H735" s="102" t="s">
        <v>862</v>
      </c>
      <c r="I735" s="31"/>
      <c r="J735" s="31"/>
      <c r="K735" s="31"/>
      <c r="L735" s="37" t="s">
        <v>145</v>
      </c>
      <c r="M735" s="31"/>
      <c r="N735" s="36"/>
    </row>
    <row r="736" spans="2:14" ht="16.5" thickBot="1" x14ac:dyDescent="0.3">
      <c r="B736" s="7">
        <v>722</v>
      </c>
      <c r="C736" s="31"/>
      <c r="D736" s="31" t="s">
        <v>856</v>
      </c>
      <c r="E736" s="31">
        <v>2018</v>
      </c>
      <c r="F736" s="31"/>
      <c r="G736" s="37">
        <v>85</v>
      </c>
      <c r="H736" s="102" t="s">
        <v>863</v>
      </c>
      <c r="I736" s="31"/>
      <c r="J736" s="31"/>
      <c r="K736" s="31"/>
      <c r="L736" s="37" t="s">
        <v>145</v>
      </c>
      <c r="M736" s="31"/>
      <c r="N736" s="36"/>
    </row>
    <row r="737" spans="2:14" ht="16.5" thickBot="1" x14ac:dyDescent="0.3">
      <c r="B737" s="7">
        <v>723</v>
      </c>
      <c r="C737" s="31"/>
      <c r="D737" s="31" t="s">
        <v>864</v>
      </c>
      <c r="E737" s="31">
        <v>2018</v>
      </c>
      <c r="F737" s="31"/>
      <c r="G737" s="37">
        <v>85</v>
      </c>
      <c r="H737" s="102" t="s">
        <v>857</v>
      </c>
      <c r="I737" s="31"/>
      <c r="J737" s="31"/>
      <c r="K737" s="31">
        <v>74</v>
      </c>
      <c r="L737" s="31" t="s">
        <v>147</v>
      </c>
      <c r="M737" s="31"/>
      <c r="N737" s="36"/>
    </row>
    <row r="738" spans="2:14" ht="16.5" thickBot="1" x14ac:dyDescent="0.3">
      <c r="B738" s="7">
        <v>724</v>
      </c>
      <c r="C738" s="31"/>
      <c r="D738" s="31" t="s">
        <v>864</v>
      </c>
      <c r="E738" s="31">
        <v>2018</v>
      </c>
      <c r="F738" s="31"/>
      <c r="G738" s="37">
        <v>85</v>
      </c>
      <c r="H738" s="102" t="s">
        <v>858</v>
      </c>
      <c r="I738" s="31"/>
      <c r="J738" s="31"/>
      <c r="K738" s="31">
        <v>200</v>
      </c>
      <c r="L738" s="31" t="s">
        <v>147</v>
      </c>
      <c r="M738" s="31"/>
      <c r="N738" s="36"/>
    </row>
    <row r="739" spans="2:14" ht="16.5" thickBot="1" x14ac:dyDescent="0.3">
      <c r="B739" s="7">
        <v>725</v>
      </c>
      <c r="C739" s="31"/>
      <c r="D739" s="31" t="s">
        <v>864</v>
      </c>
      <c r="E739" s="31">
        <v>2018</v>
      </c>
      <c r="F739" s="31"/>
      <c r="G739" s="37">
        <v>85</v>
      </c>
      <c r="H739" s="102" t="s">
        <v>859</v>
      </c>
      <c r="I739" s="31"/>
      <c r="J739" s="31"/>
      <c r="K739" s="31">
        <v>199</v>
      </c>
      <c r="L739" s="31" t="s">
        <v>147</v>
      </c>
      <c r="M739" s="31"/>
      <c r="N739" s="36"/>
    </row>
    <row r="740" spans="2:14" ht="16.5" thickBot="1" x14ac:dyDescent="0.3">
      <c r="B740" s="7">
        <v>726</v>
      </c>
      <c r="C740" s="31"/>
      <c r="D740" s="31" t="s">
        <v>864</v>
      </c>
      <c r="E740" s="31">
        <v>2018</v>
      </c>
      <c r="F740" s="31"/>
      <c r="G740" s="37">
        <v>85</v>
      </c>
      <c r="H740" s="102" t="s">
        <v>860</v>
      </c>
      <c r="I740" s="31"/>
      <c r="J740" s="31"/>
      <c r="K740" s="31">
        <v>137</v>
      </c>
      <c r="L740" s="31" t="s">
        <v>147</v>
      </c>
      <c r="M740" s="31"/>
      <c r="N740" s="36"/>
    </row>
    <row r="741" spans="2:14" ht="16.5" thickBot="1" x14ac:dyDescent="0.3">
      <c r="B741" s="7">
        <v>727</v>
      </c>
      <c r="C741" s="31"/>
      <c r="D741" s="31" t="s">
        <v>864</v>
      </c>
      <c r="E741" s="31">
        <v>2018</v>
      </c>
      <c r="F741" s="31"/>
      <c r="G741" s="37">
        <v>85</v>
      </c>
      <c r="H741" s="102" t="s">
        <v>861</v>
      </c>
      <c r="I741" s="31"/>
      <c r="J741" s="31"/>
      <c r="K741" s="31">
        <f>696-438</f>
        <v>258</v>
      </c>
      <c r="L741" s="31" t="s">
        <v>147</v>
      </c>
      <c r="M741" s="31"/>
      <c r="N741" s="36"/>
    </row>
    <row r="742" spans="2:14" ht="16.5" thickBot="1" x14ac:dyDescent="0.3">
      <c r="B742" s="7">
        <v>728</v>
      </c>
      <c r="C742" s="31"/>
      <c r="D742" s="31" t="s">
        <v>864</v>
      </c>
      <c r="E742" s="31">
        <v>2018</v>
      </c>
      <c r="F742" s="31"/>
      <c r="G742" s="37">
        <v>85</v>
      </c>
      <c r="H742" s="102" t="s">
        <v>862</v>
      </c>
      <c r="I742" s="31"/>
      <c r="J742" s="31"/>
      <c r="K742" s="31">
        <f>918-697</f>
        <v>221</v>
      </c>
      <c r="L742" s="31" t="s">
        <v>147</v>
      </c>
      <c r="M742" s="31"/>
      <c r="N742" s="36"/>
    </row>
    <row r="743" spans="2:14" ht="16.5" thickBot="1" x14ac:dyDescent="0.3">
      <c r="B743" s="7">
        <v>729</v>
      </c>
      <c r="C743" s="31"/>
      <c r="D743" s="31" t="s">
        <v>864</v>
      </c>
      <c r="E743" s="31">
        <v>2018</v>
      </c>
      <c r="F743" s="31"/>
      <c r="G743" s="37">
        <v>85</v>
      </c>
      <c r="H743" s="102" t="s">
        <v>863</v>
      </c>
      <c r="I743" s="31"/>
      <c r="J743" s="31"/>
      <c r="K743" s="31">
        <f>1204-919</f>
        <v>285</v>
      </c>
      <c r="L743" s="31" t="s">
        <v>147</v>
      </c>
      <c r="M743" s="31"/>
      <c r="N743" s="36"/>
    </row>
    <row r="744" spans="2:14" ht="16.5" thickBot="1" x14ac:dyDescent="0.3">
      <c r="B744" s="7">
        <v>730</v>
      </c>
      <c r="C744" s="31"/>
      <c r="D744" s="31" t="s">
        <v>616</v>
      </c>
      <c r="E744" s="31">
        <v>2018</v>
      </c>
      <c r="F744" s="31"/>
      <c r="G744" s="37">
        <v>86</v>
      </c>
      <c r="H744" s="102">
        <v>1</v>
      </c>
      <c r="I744" s="31"/>
      <c r="J744" s="31"/>
      <c r="K744" s="31">
        <v>54</v>
      </c>
      <c r="L744" s="37" t="s">
        <v>149</v>
      </c>
      <c r="M744" s="31"/>
      <c r="N744" s="36"/>
    </row>
    <row r="745" spans="2:14" ht="16.5" thickBot="1" x14ac:dyDescent="0.3">
      <c r="B745" s="7">
        <v>731</v>
      </c>
      <c r="C745" s="37"/>
      <c r="D745" s="37" t="s">
        <v>665</v>
      </c>
      <c r="E745" s="31">
        <v>2018</v>
      </c>
      <c r="F745" s="37"/>
      <c r="G745" s="37">
        <v>86</v>
      </c>
      <c r="H745" s="102">
        <v>1</v>
      </c>
      <c r="I745" s="37"/>
      <c r="J745" s="37"/>
      <c r="K745" s="37">
        <v>74</v>
      </c>
      <c r="L745" s="37" t="s">
        <v>150</v>
      </c>
      <c r="M745" s="37"/>
      <c r="N745" s="42"/>
    </row>
    <row r="746" spans="2:14" ht="16.5" thickBot="1" x14ac:dyDescent="0.3">
      <c r="B746" s="7">
        <v>732</v>
      </c>
      <c r="C746" s="31"/>
      <c r="D746" s="31" t="s">
        <v>617</v>
      </c>
      <c r="E746" s="31">
        <v>2018</v>
      </c>
      <c r="F746" s="31"/>
      <c r="G746" s="37">
        <v>86</v>
      </c>
      <c r="H746" s="102">
        <v>1</v>
      </c>
      <c r="I746" s="31"/>
      <c r="J746" s="31"/>
      <c r="K746" s="31">
        <f>44+7</f>
        <v>51</v>
      </c>
      <c r="L746" s="31" t="s">
        <v>152</v>
      </c>
      <c r="M746" s="31"/>
      <c r="N746" s="36"/>
    </row>
    <row r="747" spans="2:14" ht="16.5" thickBot="1" x14ac:dyDescent="0.3">
      <c r="B747" s="7">
        <v>733</v>
      </c>
      <c r="C747" s="31"/>
      <c r="D747" s="31" t="s">
        <v>594</v>
      </c>
      <c r="E747" s="31">
        <v>2018</v>
      </c>
      <c r="F747" s="31"/>
      <c r="G747" s="37">
        <v>86</v>
      </c>
      <c r="H747" s="102">
        <v>1</v>
      </c>
      <c r="I747" s="31"/>
      <c r="J747" s="31"/>
      <c r="K747" s="31">
        <v>81</v>
      </c>
      <c r="L747" s="37" t="s">
        <v>154</v>
      </c>
      <c r="M747" s="31"/>
      <c r="N747" s="36"/>
    </row>
    <row r="748" spans="2:14" ht="16.5" thickBot="1" x14ac:dyDescent="0.3">
      <c r="B748" s="7">
        <v>734</v>
      </c>
      <c r="C748" s="31"/>
      <c r="D748" s="31" t="s">
        <v>664</v>
      </c>
      <c r="E748" s="31">
        <v>2018</v>
      </c>
      <c r="F748" s="31"/>
      <c r="G748" s="37">
        <v>86</v>
      </c>
      <c r="H748" s="102">
        <v>1</v>
      </c>
      <c r="I748" s="31"/>
      <c r="J748" s="31"/>
      <c r="K748" s="31">
        <f>55+7</f>
        <v>62</v>
      </c>
      <c r="L748" s="37" t="s">
        <v>156</v>
      </c>
      <c r="M748" s="31"/>
      <c r="N748" s="36"/>
    </row>
    <row r="749" spans="2:14" ht="16.5" thickBot="1" x14ac:dyDescent="0.3">
      <c r="B749" s="7">
        <v>735</v>
      </c>
      <c r="C749" s="31"/>
      <c r="D749" s="31" t="s">
        <v>677</v>
      </c>
      <c r="E749" s="31">
        <v>2018</v>
      </c>
      <c r="F749" s="31"/>
      <c r="G749" s="37">
        <v>86</v>
      </c>
      <c r="H749" s="102">
        <v>1</v>
      </c>
      <c r="I749" s="31"/>
      <c r="J749" s="31"/>
      <c r="K749" s="31">
        <f>38+7</f>
        <v>45</v>
      </c>
      <c r="L749" s="31" t="s">
        <v>158</v>
      </c>
      <c r="M749" s="31"/>
      <c r="N749" s="36"/>
    </row>
    <row r="750" spans="2:14" ht="16.5" thickBot="1" x14ac:dyDescent="0.3">
      <c r="B750" s="7">
        <v>736</v>
      </c>
      <c r="C750" s="37"/>
      <c r="D750" s="37" t="s">
        <v>676</v>
      </c>
      <c r="E750" s="31">
        <v>2018</v>
      </c>
      <c r="F750" s="37"/>
      <c r="G750" s="37">
        <v>86</v>
      </c>
      <c r="H750" s="102">
        <v>1</v>
      </c>
      <c r="I750" s="37"/>
      <c r="J750" s="37"/>
      <c r="K750" s="37">
        <f>49+7</f>
        <v>56</v>
      </c>
      <c r="L750" s="31" t="s">
        <v>160</v>
      </c>
      <c r="M750" s="37"/>
      <c r="N750" s="42"/>
    </row>
    <row r="751" spans="2:14" ht="16.5" thickBot="1" x14ac:dyDescent="0.3">
      <c r="B751" s="7">
        <v>737</v>
      </c>
      <c r="C751" s="31"/>
      <c r="D751" s="31" t="s">
        <v>709</v>
      </c>
      <c r="E751" s="31">
        <v>2018</v>
      </c>
      <c r="F751" s="31"/>
      <c r="G751" s="37">
        <v>86</v>
      </c>
      <c r="H751" s="102">
        <v>1</v>
      </c>
      <c r="I751" s="31"/>
      <c r="J751" s="31"/>
      <c r="K751" s="31">
        <f>42+7</f>
        <v>49</v>
      </c>
      <c r="L751" s="37" t="s">
        <v>162</v>
      </c>
      <c r="M751" s="31"/>
      <c r="N751" s="36"/>
    </row>
    <row r="752" spans="2:14" ht="16.5" thickBot="1" x14ac:dyDescent="0.3">
      <c r="B752" s="7">
        <v>738</v>
      </c>
      <c r="C752" s="31"/>
      <c r="D752" s="31" t="s">
        <v>710</v>
      </c>
      <c r="E752" s="31">
        <v>2018</v>
      </c>
      <c r="F752" s="31"/>
      <c r="G752" s="37">
        <v>86</v>
      </c>
      <c r="H752" s="102">
        <v>1</v>
      </c>
      <c r="I752" s="31"/>
      <c r="J752" s="31"/>
      <c r="K752" s="31">
        <f>63+7</f>
        <v>70</v>
      </c>
      <c r="L752" s="31" t="s">
        <v>164</v>
      </c>
      <c r="M752" s="31"/>
      <c r="N752" s="36"/>
    </row>
    <row r="753" spans="2:14" ht="16.5" thickBot="1" x14ac:dyDescent="0.3">
      <c r="B753" s="7">
        <v>739</v>
      </c>
      <c r="C753" s="31"/>
      <c r="D753" s="31" t="s">
        <v>660</v>
      </c>
      <c r="E753" s="31">
        <v>2018</v>
      </c>
      <c r="F753" s="31"/>
      <c r="G753" s="37">
        <v>86</v>
      </c>
      <c r="H753" s="102">
        <v>1</v>
      </c>
      <c r="I753" s="31"/>
      <c r="J753" s="31"/>
      <c r="K753" s="31">
        <v>162</v>
      </c>
      <c r="L753" s="31" t="s">
        <v>166</v>
      </c>
      <c r="M753" s="31"/>
      <c r="N753" s="36"/>
    </row>
    <row r="754" spans="2:14" ht="16.5" thickBot="1" x14ac:dyDescent="0.3">
      <c r="B754" s="7">
        <v>740</v>
      </c>
      <c r="C754" s="31"/>
      <c r="D754" s="31" t="s">
        <v>711</v>
      </c>
      <c r="E754" s="31">
        <v>2018</v>
      </c>
      <c r="F754" s="31"/>
      <c r="G754" s="37">
        <v>86</v>
      </c>
      <c r="H754" s="102">
        <v>1</v>
      </c>
      <c r="I754" s="31"/>
      <c r="J754" s="31"/>
      <c r="K754" s="31"/>
      <c r="L754" s="37" t="s">
        <v>168</v>
      </c>
      <c r="M754" s="31"/>
      <c r="N754" s="36"/>
    </row>
    <row r="755" spans="2:14" ht="16.5" thickBot="1" x14ac:dyDescent="0.3">
      <c r="B755" s="7">
        <v>741</v>
      </c>
      <c r="C755" s="37"/>
      <c r="D755" s="37" t="s">
        <v>712</v>
      </c>
      <c r="E755" s="31">
        <v>2018</v>
      </c>
      <c r="F755" s="37"/>
      <c r="G755" s="37">
        <v>87</v>
      </c>
      <c r="H755" s="102">
        <v>1</v>
      </c>
      <c r="I755" s="37"/>
      <c r="J755" s="37"/>
      <c r="K755" s="37"/>
      <c r="L755" s="31" t="s">
        <v>170</v>
      </c>
      <c r="M755" s="37"/>
      <c r="N755" s="42"/>
    </row>
    <row r="756" spans="2:14" ht="16.5" thickBot="1" x14ac:dyDescent="0.3">
      <c r="B756" s="7">
        <v>742</v>
      </c>
      <c r="C756" s="31"/>
      <c r="D756" s="31" t="s">
        <v>713</v>
      </c>
      <c r="E756" s="31">
        <v>2018</v>
      </c>
      <c r="F756" s="31"/>
      <c r="G756" s="37">
        <v>87</v>
      </c>
      <c r="H756" s="102">
        <v>1</v>
      </c>
      <c r="I756" s="31"/>
      <c r="J756" s="31"/>
      <c r="K756" s="31"/>
      <c r="L756" s="31" t="s">
        <v>172</v>
      </c>
      <c r="M756" s="31"/>
      <c r="N756" s="36"/>
    </row>
    <row r="757" spans="2:14" ht="16.5" thickBot="1" x14ac:dyDescent="0.3">
      <c r="B757" s="7">
        <v>743</v>
      </c>
      <c r="C757" s="31"/>
      <c r="D757" s="31" t="s">
        <v>714</v>
      </c>
      <c r="E757" s="31">
        <v>2018</v>
      </c>
      <c r="F757" s="31"/>
      <c r="G757" s="37">
        <v>87</v>
      </c>
      <c r="H757" s="102">
        <v>1</v>
      </c>
      <c r="I757" s="31"/>
      <c r="J757" s="31"/>
      <c r="K757" s="31"/>
      <c r="L757" s="37" t="s">
        <v>174</v>
      </c>
      <c r="M757" s="31"/>
      <c r="N757" s="36"/>
    </row>
    <row r="758" spans="2:14" ht="16.5" thickBot="1" x14ac:dyDescent="0.3">
      <c r="B758" s="7">
        <v>744</v>
      </c>
      <c r="C758" s="31"/>
      <c r="D758" s="31" t="s">
        <v>715</v>
      </c>
      <c r="E758" s="31">
        <v>2018</v>
      </c>
      <c r="F758" s="31"/>
      <c r="G758" s="37">
        <v>87</v>
      </c>
      <c r="H758" s="102">
        <v>1</v>
      </c>
      <c r="I758" s="31"/>
      <c r="J758" s="31"/>
      <c r="K758" s="31"/>
      <c r="L758" s="31" t="s">
        <v>176</v>
      </c>
      <c r="M758" s="31"/>
      <c r="N758" s="36"/>
    </row>
    <row r="759" spans="2:14" ht="16.5" thickBot="1" x14ac:dyDescent="0.3">
      <c r="B759" s="7">
        <v>745</v>
      </c>
      <c r="C759" s="31"/>
      <c r="D759" s="31" t="s">
        <v>716</v>
      </c>
      <c r="E759" s="31">
        <v>2018</v>
      </c>
      <c r="F759" s="31"/>
      <c r="G759" s="37">
        <v>87</v>
      </c>
      <c r="H759" s="102">
        <v>1</v>
      </c>
      <c r="I759" s="31"/>
      <c r="J759" s="31"/>
      <c r="K759" s="31"/>
      <c r="L759" s="31" t="s">
        <v>178</v>
      </c>
      <c r="M759" s="31"/>
      <c r="N759" s="36"/>
    </row>
    <row r="760" spans="2:14" ht="16.5" thickBot="1" x14ac:dyDescent="0.3">
      <c r="B760" s="7">
        <v>746</v>
      </c>
      <c r="C760" s="31"/>
      <c r="D760" s="31" t="s">
        <v>717</v>
      </c>
      <c r="E760" s="31">
        <v>2018</v>
      </c>
      <c r="F760" s="31"/>
      <c r="G760" s="37">
        <v>87</v>
      </c>
      <c r="H760" s="102">
        <v>1</v>
      </c>
      <c r="I760" s="31"/>
      <c r="J760" s="31"/>
      <c r="K760" s="31"/>
      <c r="L760" s="37" t="s">
        <v>180</v>
      </c>
      <c r="M760" s="31"/>
      <c r="N760" s="36"/>
    </row>
    <row r="761" spans="2:14" ht="16.5" thickBot="1" x14ac:dyDescent="0.3">
      <c r="B761" s="7">
        <v>747</v>
      </c>
      <c r="C761" s="31"/>
      <c r="D761" s="31" t="s">
        <v>718</v>
      </c>
      <c r="E761" s="31">
        <v>2018</v>
      </c>
      <c r="F761" s="31"/>
      <c r="G761" s="37">
        <v>87</v>
      </c>
      <c r="H761" s="102">
        <v>1</v>
      </c>
      <c r="I761" s="31"/>
      <c r="J761" s="31"/>
      <c r="K761" s="31"/>
      <c r="L761" s="31" t="s">
        <v>181</v>
      </c>
      <c r="M761" s="31"/>
      <c r="N761" s="36"/>
    </row>
    <row r="762" spans="2:14" ht="16.5" thickBot="1" x14ac:dyDescent="0.3">
      <c r="B762" s="7">
        <v>748</v>
      </c>
      <c r="C762" s="31"/>
      <c r="D762" s="31" t="s">
        <v>719</v>
      </c>
      <c r="E762" s="31">
        <v>2018</v>
      </c>
      <c r="F762" s="31"/>
      <c r="G762" s="37">
        <v>87</v>
      </c>
      <c r="H762" s="102">
        <v>1</v>
      </c>
      <c r="I762" s="31"/>
      <c r="J762" s="31"/>
      <c r="K762" s="31">
        <v>37</v>
      </c>
      <c r="L762" s="31" t="s">
        <v>182</v>
      </c>
      <c r="M762" s="31"/>
      <c r="N762" s="36"/>
    </row>
    <row r="763" spans="2:14" ht="16.5" thickBot="1" x14ac:dyDescent="0.3">
      <c r="B763" s="7">
        <v>749</v>
      </c>
      <c r="C763" s="31"/>
      <c r="D763" s="31" t="s">
        <v>866</v>
      </c>
      <c r="E763" s="31">
        <v>2018</v>
      </c>
      <c r="F763" s="31"/>
      <c r="G763" s="37">
        <v>87</v>
      </c>
      <c r="H763" s="102" t="s">
        <v>509</v>
      </c>
      <c r="I763" s="31"/>
      <c r="J763" s="31"/>
      <c r="K763" s="31"/>
      <c r="L763" s="37" t="s">
        <v>184</v>
      </c>
      <c r="M763" s="31"/>
      <c r="N763" s="36"/>
    </row>
    <row r="764" spans="2:14" ht="16.5" thickBot="1" x14ac:dyDescent="0.3">
      <c r="B764" s="7">
        <v>750</v>
      </c>
      <c r="C764" s="31"/>
      <c r="D764" s="31" t="s">
        <v>866</v>
      </c>
      <c r="E764" s="31">
        <v>2018</v>
      </c>
      <c r="F764" s="31"/>
      <c r="G764" s="37">
        <v>87</v>
      </c>
      <c r="H764" s="102" t="s">
        <v>510</v>
      </c>
      <c r="I764" s="31"/>
      <c r="J764" s="31"/>
      <c r="K764" s="31"/>
      <c r="L764" s="37" t="s">
        <v>184</v>
      </c>
      <c r="M764" s="31"/>
      <c r="N764" s="36"/>
    </row>
    <row r="765" spans="2:14" ht="16.5" thickBot="1" x14ac:dyDescent="0.3">
      <c r="B765" s="7">
        <v>751</v>
      </c>
      <c r="C765" s="31"/>
      <c r="D765" s="31" t="s">
        <v>866</v>
      </c>
      <c r="E765" s="31">
        <v>2018</v>
      </c>
      <c r="F765" s="31"/>
      <c r="G765" s="37">
        <v>87</v>
      </c>
      <c r="H765" s="102" t="s">
        <v>511</v>
      </c>
      <c r="I765" s="31"/>
      <c r="J765" s="31"/>
      <c r="K765" s="31"/>
      <c r="L765" s="37" t="s">
        <v>184</v>
      </c>
      <c r="M765" s="31"/>
      <c r="N765" s="36"/>
    </row>
    <row r="766" spans="2:14" ht="16.5" thickBot="1" x14ac:dyDescent="0.3">
      <c r="B766" s="7">
        <v>752</v>
      </c>
      <c r="C766" s="31"/>
      <c r="D766" s="31" t="s">
        <v>866</v>
      </c>
      <c r="E766" s="31">
        <v>2018</v>
      </c>
      <c r="F766" s="31"/>
      <c r="G766" s="37">
        <v>87</v>
      </c>
      <c r="H766" s="102" t="s">
        <v>512</v>
      </c>
      <c r="I766" s="31"/>
      <c r="J766" s="31"/>
      <c r="K766" s="31"/>
      <c r="L766" s="37" t="s">
        <v>184</v>
      </c>
      <c r="M766" s="31" t="s">
        <v>880</v>
      </c>
      <c r="N766" s="36"/>
    </row>
    <row r="767" spans="2:14" ht="16.5" thickBot="1" x14ac:dyDescent="0.3">
      <c r="B767" s="7">
        <v>753</v>
      </c>
      <c r="C767" s="31"/>
      <c r="D767" s="31" t="s">
        <v>720</v>
      </c>
      <c r="E767" s="31">
        <v>2018</v>
      </c>
      <c r="F767" s="31"/>
      <c r="G767" s="37">
        <v>87</v>
      </c>
      <c r="H767" s="102" t="s">
        <v>69</v>
      </c>
      <c r="I767" s="31"/>
      <c r="J767" s="31"/>
      <c r="K767" s="31"/>
      <c r="L767" s="37" t="s">
        <v>186</v>
      </c>
      <c r="M767" s="31"/>
      <c r="N767" s="36"/>
    </row>
    <row r="768" spans="2:14" ht="16.5" thickBot="1" x14ac:dyDescent="0.3">
      <c r="B768" s="7">
        <v>754</v>
      </c>
      <c r="C768" s="31"/>
      <c r="D768" s="31" t="s">
        <v>720</v>
      </c>
      <c r="E768" s="31">
        <v>2018</v>
      </c>
      <c r="F768" s="31"/>
      <c r="G768" s="37">
        <v>87</v>
      </c>
      <c r="H768" s="102" t="s">
        <v>71</v>
      </c>
      <c r="I768" s="31"/>
      <c r="J768" s="31"/>
      <c r="K768" s="31"/>
      <c r="L768" s="37" t="s">
        <v>186</v>
      </c>
      <c r="M768" s="31" t="s">
        <v>884</v>
      </c>
      <c r="N768" s="36"/>
    </row>
    <row r="769" spans="2:14" ht="16.5" thickBot="1" x14ac:dyDescent="0.3">
      <c r="B769" s="7">
        <v>755</v>
      </c>
      <c r="C769" s="31"/>
      <c r="D769" s="31" t="s">
        <v>721</v>
      </c>
      <c r="E769" s="31">
        <v>2018</v>
      </c>
      <c r="F769" s="31"/>
      <c r="G769" s="37">
        <v>87</v>
      </c>
      <c r="H769" s="102">
        <v>1</v>
      </c>
      <c r="I769" s="31"/>
      <c r="J769" s="31"/>
      <c r="K769" s="31"/>
      <c r="L769" s="32" t="s">
        <v>722</v>
      </c>
      <c r="M769" s="31"/>
      <c r="N769" s="36"/>
    </row>
    <row r="770" spans="2:14" ht="16.5" thickBot="1" x14ac:dyDescent="0.3">
      <c r="B770" s="7">
        <v>756</v>
      </c>
      <c r="C770" s="31"/>
      <c r="D770" s="31" t="s">
        <v>723</v>
      </c>
      <c r="E770" s="31">
        <v>2018</v>
      </c>
      <c r="F770" s="31"/>
      <c r="G770" s="37">
        <v>87</v>
      </c>
      <c r="H770" s="102" t="s">
        <v>69</v>
      </c>
      <c r="I770" s="31"/>
      <c r="J770" s="31"/>
      <c r="K770" s="31"/>
      <c r="L770" s="31" t="s">
        <v>188</v>
      </c>
      <c r="M770" s="31"/>
      <c r="N770" s="36"/>
    </row>
    <row r="771" spans="2:14" ht="16.5" thickBot="1" x14ac:dyDescent="0.3">
      <c r="B771" s="7">
        <v>757</v>
      </c>
      <c r="C771" s="31"/>
      <c r="D771" s="31" t="s">
        <v>865</v>
      </c>
      <c r="E771" s="31">
        <v>2018</v>
      </c>
      <c r="F771" s="31"/>
      <c r="G771" s="37">
        <v>87</v>
      </c>
      <c r="H771" s="102" t="s">
        <v>71</v>
      </c>
      <c r="I771" s="31"/>
      <c r="J771" s="31"/>
      <c r="K771" s="31"/>
      <c r="L771" s="31" t="s">
        <v>188</v>
      </c>
      <c r="M771" s="31"/>
      <c r="N771" s="36"/>
    </row>
    <row r="772" spans="2:14" ht="16.5" thickBot="1" x14ac:dyDescent="0.3">
      <c r="B772" s="7">
        <v>758</v>
      </c>
      <c r="C772" s="31"/>
      <c r="D772" s="31" t="s">
        <v>617</v>
      </c>
      <c r="E772" s="31">
        <v>2018</v>
      </c>
      <c r="F772" s="31"/>
      <c r="G772" s="37">
        <v>88</v>
      </c>
      <c r="H772" s="102">
        <v>1</v>
      </c>
      <c r="I772" s="31"/>
      <c r="J772" s="31"/>
      <c r="K772" s="31">
        <v>62</v>
      </c>
      <c r="L772" s="31" t="s">
        <v>190</v>
      </c>
      <c r="M772" s="31"/>
      <c r="N772" s="36"/>
    </row>
    <row r="773" spans="2:14" ht="16.5" thickBot="1" x14ac:dyDescent="0.3">
      <c r="B773" s="7">
        <v>759</v>
      </c>
      <c r="C773" s="31"/>
      <c r="D773" s="31" t="s">
        <v>696</v>
      </c>
      <c r="E773" s="31">
        <v>2018</v>
      </c>
      <c r="F773" s="31"/>
      <c r="G773" s="37">
        <v>88</v>
      </c>
      <c r="H773" s="102">
        <v>1</v>
      </c>
      <c r="I773" s="31"/>
      <c r="J773" s="31"/>
      <c r="K773" s="31">
        <v>126</v>
      </c>
      <c r="L773" s="37" t="s">
        <v>192</v>
      </c>
      <c r="M773" s="31"/>
      <c r="N773" s="36"/>
    </row>
    <row r="774" spans="2:14" ht="16.5" thickBot="1" x14ac:dyDescent="0.3">
      <c r="B774" s="7">
        <v>760</v>
      </c>
      <c r="C774" s="37"/>
      <c r="D774" s="37" t="s">
        <v>624</v>
      </c>
      <c r="E774" s="31">
        <v>2018</v>
      </c>
      <c r="F774" s="37"/>
      <c r="G774" s="37">
        <v>88</v>
      </c>
      <c r="H774" s="102">
        <v>1</v>
      </c>
      <c r="I774" s="37"/>
      <c r="J774" s="37"/>
      <c r="K774" s="37">
        <f>45+7</f>
        <v>52</v>
      </c>
      <c r="L774" s="37" t="s">
        <v>194</v>
      </c>
      <c r="M774" s="37"/>
      <c r="N774" s="42"/>
    </row>
    <row r="775" spans="2:14" ht="16.5" thickBot="1" x14ac:dyDescent="0.3">
      <c r="B775" s="7">
        <v>761</v>
      </c>
      <c r="C775" s="31"/>
      <c r="D775" s="31" t="s">
        <v>643</v>
      </c>
      <c r="E775" s="31">
        <v>2018</v>
      </c>
      <c r="F775" s="31"/>
      <c r="G775" s="37">
        <v>88</v>
      </c>
      <c r="H775" s="102">
        <v>1</v>
      </c>
      <c r="I775" s="31"/>
      <c r="J775" s="31"/>
      <c r="K775" s="31">
        <f>74+7</f>
        <v>81</v>
      </c>
      <c r="L775" s="37" t="s">
        <v>195</v>
      </c>
      <c r="M775" s="31"/>
      <c r="N775" s="36"/>
    </row>
    <row r="776" spans="2:14" ht="16.5" thickBot="1" x14ac:dyDescent="0.3">
      <c r="B776" s="7">
        <v>762</v>
      </c>
      <c r="C776" s="31"/>
      <c r="D776" s="31" t="s">
        <v>642</v>
      </c>
      <c r="E776" s="31">
        <v>2018</v>
      </c>
      <c r="F776" s="31"/>
      <c r="G776" s="37">
        <v>88</v>
      </c>
      <c r="H776" s="102">
        <v>1</v>
      </c>
      <c r="I776" s="31"/>
      <c r="J776" s="31"/>
      <c r="K776" s="31">
        <f>48+7</f>
        <v>55</v>
      </c>
      <c r="L776" s="37" t="s">
        <v>197</v>
      </c>
      <c r="M776" s="31"/>
      <c r="N776" s="36"/>
    </row>
    <row r="777" spans="2:14" ht="16.5" thickBot="1" x14ac:dyDescent="0.3">
      <c r="B777" s="7">
        <v>763</v>
      </c>
      <c r="C777" s="31"/>
      <c r="D777" s="31" t="s">
        <v>709</v>
      </c>
      <c r="E777" s="31">
        <v>2018</v>
      </c>
      <c r="F777" s="31"/>
      <c r="G777" s="31">
        <v>88</v>
      </c>
      <c r="H777" s="102">
        <v>1</v>
      </c>
      <c r="I777" s="31"/>
      <c r="J777" s="31"/>
      <c r="K777" s="31">
        <f>51+7</f>
        <v>58</v>
      </c>
      <c r="L777" s="37" t="s">
        <v>199</v>
      </c>
      <c r="M777" s="31"/>
      <c r="N777" s="36"/>
    </row>
    <row r="778" spans="2:14" ht="16.5" thickBot="1" x14ac:dyDescent="0.3">
      <c r="B778" s="7">
        <v>764</v>
      </c>
      <c r="C778" s="31"/>
      <c r="D778" s="31" t="s">
        <v>708</v>
      </c>
      <c r="E778" s="31">
        <v>2018</v>
      </c>
      <c r="F778" s="31"/>
      <c r="G778" s="31">
        <v>88</v>
      </c>
      <c r="H778" s="102">
        <v>1</v>
      </c>
      <c r="I778" s="31"/>
      <c r="J778" s="31"/>
      <c r="K778" s="31">
        <f>45+7</f>
        <v>52</v>
      </c>
      <c r="L778" s="37" t="s">
        <v>202</v>
      </c>
      <c r="M778" s="31"/>
      <c r="N778" s="36"/>
    </row>
    <row r="779" spans="2:14" ht="16.5" thickBot="1" x14ac:dyDescent="0.3">
      <c r="B779" s="7">
        <v>765</v>
      </c>
      <c r="C779" s="37"/>
      <c r="D779" s="37" t="s">
        <v>676</v>
      </c>
      <c r="E779" s="31">
        <v>2018</v>
      </c>
      <c r="F779" s="37"/>
      <c r="G779" s="31">
        <v>88</v>
      </c>
      <c r="H779" s="102">
        <v>1</v>
      </c>
      <c r="I779" s="37"/>
      <c r="J779" s="37"/>
      <c r="K779" s="37">
        <f>84+7</f>
        <v>91</v>
      </c>
      <c r="L779" s="37" t="s">
        <v>204</v>
      </c>
      <c r="M779" s="37"/>
      <c r="N779" s="42"/>
    </row>
    <row r="780" spans="2:14" ht="16.5" thickBot="1" x14ac:dyDescent="0.3">
      <c r="B780" s="7">
        <v>766</v>
      </c>
      <c r="C780" s="31"/>
      <c r="D780" s="31" t="s">
        <v>677</v>
      </c>
      <c r="E780" s="31">
        <v>2018</v>
      </c>
      <c r="F780" s="31"/>
      <c r="G780" s="31">
        <v>88</v>
      </c>
      <c r="H780" s="102">
        <v>1</v>
      </c>
      <c r="I780" s="31"/>
      <c r="J780" s="31"/>
      <c r="K780" s="31">
        <f>46+7</f>
        <v>53</v>
      </c>
      <c r="L780" s="37" t="s">
        <v>206</v>
      </c>
      <c r="M780" s="31"/>
      <c r="N780" s="36"/>
    </row>
    <row r="781" spans="2:14" ht="16.5" thickBot="1" x14ac:dyDescent="0.3">
      <c r="B781" s="7">
        <v>767</v>
      </c>
      <c r="C781" s="31"/>
      <c r="D781" s="31" t="s">
        <v>616</v>
      </c>
      <c r="E781" s="31">
        <v>2018</v>
      </c>
      <c r="F781" s="31"/>
      <c r="G781" s="31">
        <v>88</v>
      </c>
      <c r="H781" s="102">
        <v>1</v>
      </c>
      <c r="I781" s="31"/>
      <c r="J781" s="31"/>
      <c r="K781" s="31">
        <f>52+7</f>
        <v>59</v>
      </c>
      <c r="L781" s="37" t="s">
        <v>209</v>
      </c>
      <c r="M781" s="31"/>
      <c r="N781" s="36"/>
    </row>
    <row r="782" spans="2:14" ht="16.5" thickBot="1" x14ac:dyDescent="0.3">
      <c r="B782" s="7">
        <v>768</v>
      </c>
      <c r="C782" s="31"/>
      <c r="D782" s="31" t="s">
        <v>688</v>
      </c>
      <c r="E782" s="31">
        <v>2018</v>
      </c>
      <c r="F782" s="31"/>
      <c r="G782" s="31">
        <v>88</v>
      </c>
      <c r="H782" s="102">
        <v>1</v>
      </c>
      <c r="I782" s="31"/>
      <c r="J782" s="31"/>
      <c r="K782" s="31">
        <f>58+7</f>
        <v>65</v>
      </c>
      <c r="L782" s="37" t="s">
        <v>211</v>
      </c>
      <c r="M782" s="31"/>
      <c r="N782" s="36"/>
    </row>
    <row r="783" spans="2:14" ht="16.5" thickBot="1" x14ac:dyDescent="0.3">
      <c r="B783" s="7">
        <v>769</v>
      </c>
      <c r="C783" s="31"/>
      <c r="D783" s="31" t="s">
        <v>683</v>
      </c>
      <c r="E783" s="31">
        <v>2018</v>
      </c>
      <c r="F783" s="31"/>
      <c r="G783" s="31">
        <v>88</v>
      </c>
      <c r="H783" s="102">
        <v>1</v>
      </c>
      <c r="I783" s="31"/>
      <c r="J783" s="31"/>
      <c r="K783" s="31">
        <f>48+7</f>
        <v>55</v>
      </c>
      <c r="L783" s="37" t="s">
        <v>212</v>
      </c>
      <c r="M783" s="31"/>
      <c r="N783" s="36"/>
    </row>
    <row r="784" spans="2:14" ht="16.5" thickBot="1" x14ac:dyDescent="0.3">
      <c r="B784" s="7">
        <v>770</v>
      </c>
      <c r="C784" s="37"/>
      <c r="D784" s="37" t="s">
        <v>724</v>
      </c>
      <c r="E784" s="31">
        <v>2018</v>
      </c>
      <c r="F784" s="37"/>
      <c r="G784" s="31">
        <v>88</v>
      </c>
      <c r="H784" s="102">
        <v>1</v>
      </c>
      <c r="I784" s="37"/>
      <c r="J784" s="37"/>
      <c r="K784" s="37">
        <f>68+7</f>
        <v>75</v>
      </c>
      <c r="L784" s="37" t="s">
        <v>214</v>
      </c>
      <c r="M784" s="37"/>
      <c r="N784" s="42"/>
    </row>
    <row r="785" spans="2:14" ht="16.5" thickBot="1" x14ac:dyDescent="0.3">
      <c r="B785" s="7">
        <v>771</v>
      </c>
      <c r="C785" s="31"/>
      <c r="D785" s="31" t="s">
        <v>725</v>
      </c>
      <c r="E785" s="31">
        <v>2018</v>
      </c>
      <c r="F785" s="31"/>
      <c r="G785" s="31">
        <v>89</v>
      </c>
      <c r="H785" s="102">
        <v>1</v>
      </c>
      <c r="I785" s="31"/>
      <c r="J785" s="31"/>
      <c r="K785" s="31">
        <f>79+7</f>
        <v>86</v>
      </c>
      <c r="L785" s="37" t="s">
        <v>216</v>
      </c>
      <c r="M785" s="31"/>
      <c r="N785" s="36"/>
    </row>
    <row r="786" spans="2:14" ht="16.5" thickBot="1" x14ac:dyDescent="0.3">
      <c r="B786" s="7">
        <v>772</v>
      </c>
      <c r="C786" s="31"/>
      <c r="D786" s="31" t="s">
        <v>665</v>
      </c>
      <c r="E786" s="31">
        <v>2018</v>
      </c>
      <c r="F786" s="31"/>
      <c r="G786" s="31">
        <v>89</v>
      </c>
      <c r="H786" s="102">
        <v>1</v>
      </c>
      <c r="I786" s="31"/>
      <c r="J786" s="31"/>
      <c r="K786" s="31">
        <f>94+7</f>
        <v>101</v>
      </c>
      <c r="L786" s="37" t="s">
        <v>218</v>
      </c>
      <c r="M786" s="31"/>
      <c r="N786" s="36"/>
    </row>
    <row r="787" spans="2:14" ht="16.5" thickBot="1" x14ac:dyDescent="0.3">
      <c r="B787" s="7">
        <v>773</v>
      </c>
      <c r="C787" s="31"/>
      <c r="D787" s="31" t="s">
        <v>726</v>
      </c>
      <c r="E787" s="31">
        <v>2018</v>
      </c>
      <c r="F787" s="31"/>
      <c r="G787" s="31">
        <v>89</v>
      </c>
      <c r="H787" s="102">
        <v>1</v>
      </c>
      <c r="I787" s="31"/>
      <c r="J787" s="31"/>
      <c r="K787" s="31">
        <f>77+7</f>
        <v>84</v>
      </c>
      <c r="L787" s="37" t="s">
        <v>220</v>
      </c>
      <c r="M787" s="31"/>
      <c r="N787" s="36"/>
    </row>
    <row r="788" spans="2:14" ht="16.5" thickBot="1" x14ac:dyDescent="0.3">
      <c r="B788" s="7">
        <v>774</v>
      </c>
      <c r="C788" s="31"/>
      <c r="D788" s="31" t="s">
        <v>684</v>
      </c>
      <c r="E788" s="31">
        <v>2018</v>
      </c>
      <c r="F788" s="31"/>
      <c r="G788" s="31">
        <v>89</v>
      </c>
      <c r="H788" s="102">
        <v>1</v>
      </c>
      <c r="I788" s="31"/>
      <c r="J788" s="31"/>
      <c r="K788" s="31">
        <f>65+7</f>
        <v>72</v>
      </c>
      <c r="L788" s="37" t="s">
        <v>222</v>
      </c>
      <c r="M788" s="31"/>
      <c r="N788" s="36"/>
    </row>
    <row r="789" spans="2:14" ht="16.5" thickBot="1" x14ac:dyDescent="0.3">
      <c r="B789" s="7">
        <v>775</v>
      </c>
      <c r="C789" s="37"/>
      <c r="D789" s="37" t="s">
        <v>689</v>
      </c>
      <c r="E789" s="31">
        <v>2018</v>
      </c>
      <c r="F789" s="37"/>
      <c r="G789" s="31">
        <v>89</v>
      </c>
      <c r="H789" s="102">
        <v>1</v>
      </c>
      <c r="I789" s="37"/>
      <c r="J789" s="37"/>
      <c r="K789" s="37">
        <f>41+7</f>
        <v>48</v>
      </c>
      <c r="L789" s="37" t="s">
        <v>224</v>
      </c>
      <c r="M789" s="37"/>
      <c r="N789" s="38"/>
    </row>
    <row r="790" spans="2:14" ht="16.5" thickBot="1" x14ac:dyDescent="0.3">
      <c r="B790" s="7">
        <v>776</v>
      </c>
      <c r="C790" s="31"/>
      <c r="D790" s="31" t="s">
        <v>667</v>
      </c>
      <c r="E790" s="31">
        <v>2018</v>
      </c>
      <c r="F790" s="31"/>
      <c r="G790" s="31">
        <v>89</v>
      </c>
      <c r="H790" s="102">
        <v>1</v>
      </c>
      <c r="I790" s="31"/>
      <c r="J790" s="31"/>
      <c r="K790" s="31">
        <v>195</v>
      </c>
      <c r="L790" s="37" t="s">
        <v>226</v>
      </c>
      <c r="M790" s="31"/>
      <c r="N790" s="36"/>
    </row>
    <row r="791" spans="2:14" ht="16.5" thickBot="1" x14ac:dyDescent="0.3">
      <c r="B791" s="7">
        <v>777</v>
      </c>
      <c r="C791" s="31"/>
      <c r="D791" s="31" t="s">
        <v>727</v>
      </c>
      <c r="E791" s="31">
        <v>2018</v>
      </c>
      <c r="F791" s="31"/>
      <c r="G791" s="31">
        <v>89</v>
      </c>
      <c r="H791" s="102" t="s">
        <v>69</v>
      </c>
      <c r="I791" s="31"/>
      <c r="J791" s="31"/>
      <c r="K791" s="31">
        <v>96</v>
      </c>
      <c r="L791" s="37" t="s">
        <v>228</v>
      </c>
      <c r="M791" s="31"/>
      <c r="N791" s="36"/>
    </row>
    <row r="792" spans="2:14" ht="16.5" thickBot="1" x14ac:dyDescent="0.3">
      <c r="B792" s="7">
        <v>778</v>
      </c>
      <c r="C792" s="32"/>
      <c r="D792" s="32" t="s">
        <v>867</v>
      </c>
      <c r="E792" s="31">
        <v>2018</v>
      </c>
      <c r="F792" s="32"/>
      <c r="G792" s="31">
        <v>89</v>
      </c>
      <c r="H792" s="102" t="s">
        <v>71</v>
      </c>
      <c r="I792" s="32"/>
      <c r="J792" s="32"/>
      <c r="K792" s="32">
        <v>110</v>
      </c>
      <c r="L792" s="37" t="s">
        <v>228</v>
      </c>
      <c r="M792" s="32"/>
      <c r="N792" s="61"/>
    </row>
    <row r="793" spans="2:14" ht="16.5" thickBot="1" x14ac:dyDescent="0.3">
      <c r="B793" s="7">
        <v>779</v>
      </c>
      <c r="C793" s="37"/>
      <c r="D793" s="37" t="s">
        <v>681</v>
      </c>
      <c r="E793" s="31">
        <v>2018</v>
      </c>
      <c r="F793" s="37"/>
      <c r="G793" s="31">
        <v>89</v>
      </c>
      <c r="H793" s="102">
        <v>1</v>
      </c>
      <c r="I793" s="37"/>
      <c r="J793" s="37"/>
      <c r="K793" s="37">
        <v>58</v>
      </c>
      <c r="L793" s="37" t="s">
        <v>230</v>
      </c>
      <c r="M793" s="37"/>
      <c r="N793" s="38"/>
    </row>
    <row r="794" spans="2:14" ht="16.5" thickBot="1" x14ac:dyDescent="0.3">
      <c r="B794" s="7">
        <v>780</v>
      </c>
      <c r="C794" s="31"/>
      <c r="D794" s="31" t="s">
        <v>594</v>
      </c>
      <c r="E794" s="31">
        <v>2018</v>
      </c>
      <c r="F794" s="31"/>
      <c r="G794" s="31">
        <v>89</v>
      </c>
      <c r="H794" s="102">
        <v>1</v>
      </c>
      <c r="I794" s="31"/>
      <c r="J794" s="31"/>
      <c r="K794" s="31">
        <v>74</v>
      </c>
      <c r="L794" s="37" t="s">
        <v>232</v>
      </c>
      <c r="M794" s="31"/>
      <c r="N794" s="36"/>
    </row>
    <row r="795" spans="2:14" ht="16.5" thickBot="1" x14ac:dyDescent="0.3">
      <c r="B795" s="7">
        <v>781</v>
      </c>
      <c r="C795" s="31"/>
      <c r="D795" s="31" t="s">
        <v>728</v>
      </c>
      <c r="E795" s="31">
        <v>2018</v>
      </c>
      <c r="F795" s="31"/>
      <c r="G795" s="31">
        <v>89</v>
      </c>
      <c r="H795" s="102">
        <v>1</v>
      </c>
      <c r="I795" s="31"/>
      <c r="J795" s="31"/>
      <c r="K795" s="31">
        <v>79</v>
      </c>
      <c r="L795" s="37" t="s">
        <v>234</v>
      </c>
      <c r="M795" s="31"/>
      <c r="N795" s="36"/>
    </row>
    <row r="796" spans="2:14" ht="16.5" thickBot="1" x14ac:dyDescent="0.3">
      <c r="B796" s="7">
        <v>782</v>
      </c>
      <c r="C796" s="37"/>
      <c r="D796" s="37" t="s">
        <v>674</v>
      </c>
      <c r="E796" s="31">
        <v>2018</v>
      </c>
      <c r="F796" s="37"/>
      <c r="G796" s="31">
        <v>89</v>
      </c>
      <c r="H796" s="102">
        <v>1</v>
      </c>
      <c r="I796" s="37"/>
      <c r="J796" s="37"/>
      <c r="K796" s="37">
        <v>53</v>
      </c>
      <c r="L796" s="37" t="s">
        <v>236</v>
      </c>
      <c r="M796" s="37"/>
      <c r="N796" s="38"/>
    </row>
    <row r="797" spans="2:14" ht="16.5" thickBot="1" x14ac:dyDescent="0.3">
      <c r="B797" s="7">
        <v>783</v>
      </c>
      <c r="C797" s="31"/>
      <c r="D797" s="31" t="s">
        <v>729</v>
      </c>
      <c r="E797" s="31">
        <v>2018</v>
      </c>
      <c r="F797" s="31"/>
      <c r="G797" s="31">
        <v>90</v>
      </c>
      <c r="H797" s="102">
        <v>1</v>
      </c>
      <c r="I797" s="31"/>
      <c r="J797" s="31"/>
      <c r="K797" s="31">
        <v>50</v>
      </c>
      <c r="L797" s="37" t="s">
        <v>238</v>
      </c>
      <c r="M797" s="31"/>
      <c r="N797" s="36"/>
    </row>
    <row r="798" spans="2:14" ht="16.5" thickBot="1" x14ac:dyDescent="0.3">
      <c r="B798" s="7">
        <v>784</v>
      </c>
      <c r="C798" s="31"/>
      <c r="D798" s="31" t="s">
        <v>730</v>
      </c>
      <c r="E798" s="31">
        <v>2018</v>
      </c>
      <c r="F798" s="31"/>
      <c r="G798" s="31">
        <v>90</v>
      </c>
      <c r="H798" s="102">
        <v>1</v>
      </c>
      <c r="I798" s="31"/>
      <c r="J798" s="31"/>
      <c r="K798" s="31">
        <v>51</v>
      </c>
      <c r="L798" s="37" t="s">
        <v>240</v>
      </c>
      <c r="M798" s="31"/>
      <c r="N798" s="36"/>
    </row>
    <row r="799" spans="2:14" ht="16.5" thickBot="1" x14ac:dyDescent="0.3">
      <c r="B799" s="7">
        <v>785</v>
      </c>
      <c r="C799" s="37"/>
      <c r="D799" s="37" t="s">
        <v>731</v>
      </c>
      <c r="E799" s="31">
        <v>2018</v>
      </c>
      <c r="F799" s="37"/>
      <c r="G799" s="31">
        <v>90</v>
      </c>
      <c r="H799" s="102">
        <v>1</v>
      </c>
      <c r="I799" s="37"/>
      <c r="J799" s="37"/>
      <c r="K799" s="37">
        <v>51</v>
      </c>
      <c r="L799" s="37" t="s">
        <v>242</v>
      </c>
      <c r="M799" s="37"/>
      <c r="N799" s="38"/>
    </row>
    <row r="800" spans="2:14" ht="16.5" thickBot="1" x14ac:dyDescent="0.3">
      <c r="B800" s="7">
        <v>786</v>
      </c>
      <c r="C800" s="31"/>
      <c r="D800" s="73" t="s">
        <v>687</v>
      </c>
      <c r="E800" s="31">
        <v>2018</v>
      </c>
      <c r="F800" s="31"/>
      <c r="G800" s="31">
        <v>90</v>
      </c>
      <c r="H800" s="102">
        <v>1</v>
      </c>
      <c r="I800" s="31"/>
      <c r="J800" s="31"/>
      <c r="K800" s="31"/>
      <c r="L800" s="37" t="s">
        <v>244</v>
      </c>
      <c r="M800" s="31"/>
      <c r="N800" s="36"/>
    </row>
    <row r="801" spans="2:14" ht="16.5" thickBot="1" x14ac:dyDescent="0.3">
      <c r="B801" s="7">
        <v>787</v>
      </c>
      <c r="C801" s="37"/>
      <c r="D801" s="37" t="s">
        <v>732</v>
      </c>
      <c r="E801" s="31">
        <v>2018</v>
      </c>
      <c r="F801" s="37"/>
      <c r="G801" s="31">
        <v>90</v>
      </c>
      <c r="H801" s="102">
        <v>1</v>
      </c>
      <c r="I801" s="37"/>
      <c r="J801" s="37"/>
      <c r="K801" s="37">
        <v>55</v>
      </c>
      <c r="L801" s="37" t="s">
        <v>246</v>
      </c>
      <c r="M801" s="37"/>
      <c r="N801" s="38"/>
    </row>
    <row r="802" spans="2:14" ht="16.5" thickBot="1" x14ac:dyDescent="0.3">
      <c r="B802" s="7">
        <v>788</v>
      </c>
      <c r="C802" s="31"/>
      <c r="D802" s="31" t="s">
        <v>733</v>
      </c>
      <c r="E802" s="31">
        <v>2018</v>
      </c>
      <c r="F802" s="31"/>
      <c r="G802" s="31">
        <v>90</v>
      </c>
      <c r="H802" s="102">
        <v>1</v>
      </c>
      <c r="I802" s="31"/>
      <c r="J802" s="31"/>
      <c r="K802" s="31">
        <v>179</v>
      </c>
      <c r="L802" s="37" t="s">
        <v>248</v>
      </c>
      <c r="M802" s="31"/>
      <c r="N802" s="36"/>
    </row>
    <row r="803" spans="2:14" s="68" customFormat="1" ht="16.5" thickBot="1" x14ac:dyDescent="0.3">
      <c r="B803" s="7">
        <v>789</v>
      </c>
      <c r="C803" s="71"/>
      <c r="D803" s="71" t="s">
        <v>617</v>
      </c>
      <c r="E803" s="71">
        <v>2019</v>
      </c>
      <c r="F803" s="71"/>
      <c r="G803" s="31">
        <v>91</v>
      </c>
      <c r="H803" s="109">
        <v>1</v>
      </c>
      <c r="I803" s="71"/>
      <c r="J803" s="71"/>
      <c r="K803" s="71">
        <f>28+13</f>
        <v>41</v>
      </c>
      <c r="L803" s="71" t="s">
        <v>27</v>
      </c>
      <c r="M803" s="71"/>
      <c r="N803" s="72"/>
    </row>
    <row r="804" spans="2:14" ht="16.5" thickBot="1" x14ac:dyDescent="0.3">
      <c r="B804" s="7">
        <v>790</v>
      </c>
      <c r="C804" s="37"/>
      <c r="D804" s="37" t="s">
        <v>681</v>
      </c>
      <c r="E804" s="37">
        <v>2019</v>
      </c>
      <c r="F804" s="37"/>
      <c r="G804" s="31">
        <v>91</v>
      </c>
      <c r="H804" s="107">
        <v>1</v>
      </c>
      <c r="I804" s="37"/>
      <c r="J804" s="37"/>
      <c r="K804" s="37">
        <f>71+13</f>
        <v>84</v>
      </c>
      <c r="L804" s="37" t="s">
        <v>29</v>
      </c>
      <c r="M804" s="37"/>
      <c r="N804" s="38"/>
    </row>
    <row r="805" spans="2:14" ht="16.5" thickBot="1" x14ac:dyDescent="0.3">
      <c r="B805" s="7">
        <v>791</v>
      </c>
      <c r="C805" s="37"/>
      <c r="D805" s="37" t="s">
        <v>624</v>
      </c>
      <c r="E805" s="37">
        <v>2019</v>
      </c>
      <c r="F805" s="37"/>
      <c r="G805" s="31">
        <v>91</v>
      </c>
      <c r="H805" s="107">
        <v>1</v>
      </c>
      <c r="I805" s="37"/>
      <c r="J805" s="37"/>
      <c r="K805" s="37">
        <f>59+13</f>
        <v>72</v>
      </c>
      <c r="L805" s="37" t="s">
        <v>31</v>
      </c>
      <c r="M805" s="37"/>
      <c r="N805" s="38"/>
    </row>
    <row r="806" spans="2:14" ht="16.5" thickBot="1" x14ac:dyDescent="0.3">
      <c r="B806" s="7">
        <v>792</v>
      </c>
      <c r="C806" s="37"/>
      <c r="D806" s="37" t="s">
        <v>696</v>
      </c>
      <c r="E806" s="37">
        <v>2019</v>
      </c>
      <c r="F806" s="37"/>
      <c r="G806" s="31">
        <v>91</v>
      </c>
      <c r="H806" s="107">
        <v>1</v>
      </c>
      <c r="I806" s="37"/>
      <c r="J806" s="37"/>
      <c r="K806" s="37">
        <f>118+13</f>
        <v>131</v>
      </c>
      <c r="L806" s="37" t="s">
        <v>33</v>
      </c>
      <c r="M806" s="37"/>
      <c r="N806" s="38"/>
    </row>
    <row r="807" spans="2:14" ht="16.5" thickBot="1" x14ac:dyDescent="0.3">
      <c r="B807" s="7">
        <v>793</v>
      </c>
      <c r="C807" s="37"/>
      <c r="D807" s="37" t="s">
        <v>551</v>
      </c>
      <c r="E807" s="37">
        <v>2019</v>
      </c>
      <c r="F807" s="37"/>
      <c r="G807" s="31">
        <v>91</v>
      </c>
      <c r="H807" s="107">
        <v>1</v>
      </c>
      <c r="I807" s="37"/>
      <c r="J807" s="37"/>
      <c r="K807" s="37">
        <v>75</v>
      </c>
      <c r="L807" s="37" t="s">
        <v>35</v>
      </c>
      <c r="M807" s="37"/>
      <c r="N807" s="38"/>
    </row>
    <row r="808" spans="2:14" ht="16.5" thickBot="1" x14ac:dyDescent="0.3">
      <c r="B808" s="7">
        <v>794</v>
      </c>
      <c r="C808" s="37"/>
      <c r="D808" s="37" t="s">
        <v>687</v>
      </c>
      <c r="E808" s="37">
        <v>2019</v>
      </c>
      <c r="F808" s="37"/>
      <c r="G808" s="31">
        <v>91</v>
      </c>
      <c r="H808" s="107">
        <v>1</v>
      </c>
      <c r="I808" s="37"/>
      <c r="J808" s="37"/>
      <c r="K808" s="37">
        <f>72+13</f>
        <v>85</v>
      </c>
      <c r="L808" s="37" t="s">
        <v>37</v>
      </c>
      <c r="M808" s="37"/>
      <c r="N808" s="38"/>
    </row>
    <row r="809" spans="2:14" ht="16.5" thickBot="1" x14ac:dyDescent="0.3">
      <c r="B809" s="7">
        <v>795</v>
      </c>
      <c r="C809" s="37"/>
      <c r="D809" s="37" t="s">
        <v>732</v>
      </c>
      <c r="E809" s="37">
        <v>2019</v>
      </c>
      <c r="F809" s="37"/>
      <c r="G809" s="31">
        <v>91</v>
      </c>
      <c r="H809" s="107">
        <v>1</v>
      </c>
      <c r="I809" s="37"/>
      <c r="J809" s="37"/>
      <c r="K809" s="37"/>
      <c r="L809" s="37" t="s">
        <v>39</v>
      </c>
      <c r="M809" s="37"/>
      <c r="N809" s="38"/>
    </row>
    <row r="810" spans="2:14" ht="16.5" thickBot="1" x14ac:dyDescent="0.3">
      <c r="B810" s="7">
        <v>796</v>
      </c>
      <c r="C810" s="37"/>
      <c r="D810" s="37" t="s">
        <v>664</v>
      </c>
      <c r="E810" s="37">
        <v>2019</v>
      </c>
      <c r="F810" s="37"/>
      <c r="G810" s="31">
        <v>91</v>
      </c>
      <c r="H810" s="107">
        <v>1</v>
      </c>
      <c r="I810" s="37"/>
      <c r="J810" s="37"/>
      <c r="K810" s="37">
        <f>86+13</f>
        <v>99</v>
      </c>
      <c r="L810" s="37" t="s">
        <v>47</v>
      </c>
      <c r="M810" s="37"/>
      <c r="N810" s="38"/>
    </row>
    <row r="811" spans="2:14" ht="16.5" thickBot="1" x14ac:dyDescent="0.3">
      <c r="B811" s="7">
        <v>797</v>
      </c>
      <c r="C811" s="37"/>
      <c r="D811" s="37" t="s">
        <v>678</v>
      </c>
      <c r="E811" s="37">
        <v>2019</v>
      </c>
      <c r="F811" s="37"/>
      <c r="G811" s="31">
        <v>91</v>
      </c>
      <c r="H811" s="107">
        <v>1</v>
      </c>
      <c r="I811" s="37"/>
      <c r="J811" s="37"/>
      <c r="K811" s="37">
        <f>78+13</f>
        <v>91</v>
      </c>
      <c r="L811" s="37" t="s">
        <v>49</v>
      </c>
      <c r="M811" s="37"/>
      <c r="N811" s="38"/>
    </row>
    <row r="812" spans="2:14" ht="16.5" thickBot="1" x14ac:dyDescent="0.3">
      <c r="B812" s="7">
        <v>798</v>
      </c>
      <c r="C812" s="37"/>
      <c r="D812" s="37" t="s">
        <v>708</v>
      </c>
      <c r="E812" s="37">
        <v>2019</v>
      </c>
      <c r="F812" s="37"/>
      <c r="G812" s="31">
        <v>91</v>
      </c>
      <c r="H812" s="107">
        <v>1</v>
      </c>
      <c r="I812" s="37"/>
      <c r="J812" s="37"/>
      <c r="K812" s="37">
        <f>51+13</f>
        <v>64</v>
      </c>
      <c r="L812" s="37" t="s">
        <v>51</v>
      </c>
      <c r="M812" s="37"/>
      <c r="N812" s="38"/>
    </row>
    <row r="813" spans="2:14" ht="16.5" thickBot="1" x14ac:dyDescent="0.3">
      <c r="B813" s="7">
        <v>799</v>
      </c>
      <c r="C813" s="37"/>
      <c r="D813" s="37" t="s">
        <v>688</v>
      </c>
      <c r="E813" s="37">
        <v>2019</v>
      </c>
      <c r="F813" s="37"/>
      <c r="G813" s="31">
        <v>91</v>
      </c>
      <c r="H813" s="107">
        <v>1</v>
      </c>
      <c r="I813" s="37"/>
      <c r="J813" s="37"/>
      <c r="K813" s="37"/>
      <c r="L813" s="37" t="s">
        <v>53</v>
      </c>
      <c r="M813" s="37"/>
      <c r="N813" s="38"/>
    </row>
    <row r="814" spans="2:14" ht="16.5" thickBot="1" x14ac:dyDescent="0.3">
      <c r="B814" s="7">
        <v>800</v>
      </c>
      <c r="C814" s="37"/>
      <c r="D814" s="77" t="s">
        <v>734</v>
      </c>
      <c r="E814" s="37">
        <v>2019</v>
      </c>
      <c r="F814" s="37"/>
      <c r="G814" s="31">
        <v>91</v>
      </c>
      <c r="H814" s="107">
        <v>1</v>
      </c>
      <c r="I814" s="37"/>
      <c r="J814" s="37"/>
      <c r="K814" s="37"/>
      <c r="L814" s="37" t="s">
        <v>55</v>
      </c>
      <c r="M814" s="37"/>
      <c r="N814" s="38"/>
    </row>
    <row r="815" spans="2:14" ht="16.5" thickBot="1" x14ac:dyDescent="0.3">
      <c r="B815" s="7">
        <v>801</v>
      </c>
      <c r="C815" s="37"/>
      <c r="D815" s="37" t="s">
        <v>735</v>
      </c>
      <c r="E815" s="37">
        <v>2019</v>
      </c>
      <c r="F815" s="37"/>
      <c r="G815" s="31">
        <v>92</v>
      </c>
      <c r="H815" s="107">
        <v>1</v>
      </c>
      <c r="I815" s="37"/>
      <c r="J815" s="37"/>
      <c r="K815" s="37"/>
      <c r="L815" s="37" t="s">
        <v>57</v>
      </c>
      <c r="M815" s="37"/>
      <c r="N815" s="38"/>
    </row>
    <row r="816" spans="2:14" ht="16.5" thickBot="1" x14ac:dyDescent="0.3">
      <c r="B816" s="7">
        <v>802</v>
      </c>
      <c r="C816" s="37"/>
      <c r="D816" s="37" t="s">
        <v>590</v>
      </c>
      <c r="E816" s="37">
        <v>2019</v>
      </c>
      <c r="F816" s="37"/>
      <c r="G816" s="31">
        <v>92</v>
      </c>
      <c r="H816" s="107">
        <v>1</v>
      </c>
      <c r="I816" s="37"/>
      <c r="J816" s="37"/>
      <c r="K816" s="37"/>
      <c r="L816" s="37" t="s">
        <v>59</v>
      </c>
      <c r="M816" s="37"/>
      <c r="N816" s="38"/>
    </row>
    <row r="817" spans="2:14" ht="16.5" thickBot="1" x14ac:dyDescent="0.3">
      <c r="B817" s="7">
        <v>803</v>
      </c>
      <c r="C817" s="37"/>
      <c r="D817" s="37" t="s">
        <v>589</v>
      </c>
      <c r="E817" s="37">
        <v>2019</v>
      </c>
      <c r="F817" s="37"/>
      <c r="G817" s="31">
        <v>92</v>
      </c>
      <c r="H817" s="107">
        <v>1</v>
      </c>
      <c r="I817" s="37"/>
      <c r="J817" s="37"/>
      <c r="K817" s="37"/>
      <c r="L817" s="37" t="s">
        <v>61</v>
      </c>
      <c r="M817" s="37"/>
      <c r="N817" s="38"/>
    </row>
    <row r="818" spans="2:14" ht="16.5" thickBot="1" x14ac:dyDescent="0.3">
      <c r="B818" s="7">
        <v>804</v>
      </c>
      <c r="C818" s="37"/>
      <c r="D818" s="37" t="s">
        <v>588</v>
      </c>
      <c r="E818" s="37">
        <v>2019</v>
      </c>
      <c r="F818" s="37"/>
      <c r="G818" s="31">
        <v>92</v>
      </c>
      <c r="H818" s="107">
        <v>1</v>
      </c>
      <c r="I818" s="37"/>
      <c r="J818" s="37"/>
      <c r="K818" s="37"/>
      <c r="L818" s="37" t="s">
        <v>63</v>
      </c>
      <c r="M818" s="37"/>
      <c r="N818" s="38"/>
    </row>
    <row r="819" spans="2:14" ht="16.5" thickBot="1" x14ac:dyDescent="0.3">
      <c r="B819" s="7">
        <v>805</v>
      </c>
      <c r="C819" s="37"/>
      <c r="D819" s="37" t="s">
        <v>616</v>
      </c>
      <c r="E819" s="37">
        <v>2019</v>
      </c>
      <c r="F819" s="37"/>
      <c r="G819" s="31">
        <v>92</v>
      </c>
      <c r="H819" s="107">
        <v>1</v>
      </c>
      <c r="I819" s="37"/>
      <c r="J819" s="37"/>
      <c r="K819" s="37">
        <v>85</v>
      </c>
      <c r="L819" s="37" t="s">
        <v>65</v>
      </c>
      <c r="M819" s="37"/>
      <c r="N819" s="38"/>
    </row>
    <row r="820" spans="2:14" ht="16.5" thickBot="1" x14ac:dyDescent="0.3">
      <c r="B820" s="7">
        <v>806</v>
      </c>
      <c r="C820" s="37"/>
      <c r="D820" s="37" t="s">
        <v>594</v>
      </c>
      <c r="E820" s="37">
        <v>2019</v>
      </c>
      <c r="F820" s="37"/>
      <c r="G820" s="31">
        <v>92</v>
      </c>
      <c r="H820" s="107">
        <v>1</v>
      </c>
      <c r="I820" s="37"/>
      <c r="J820" s="37"/>
      <c r="K820" s="37"/>
      <c r="L820" s="37" t="s">
        <v>67</v>
      </c>
      <c r="M820" s="37"/>
      <c r="N820" s="38"/>
    </row>
    <row r="821" spans="2:14" ht="16.5" thickBot="1" x14ac:dyDescent="0.3">
      <c r="B821" s="7">
        <v>807</v>
      </c>
      <c r="C821" s="37"/>
      <c r="D821" s="37" t="s">
        <v>730</v>
      </c>
      <c r="E821" s="37">
        <v>2019</v>
      </c>
      <c r="F821" s="37"/>
      <c r="G821" s="31">
        <v>92</v>
      </c>
      <c r="H821" s="107">
        <v>1</v>
      </c>
      <c r="I821" s="37"/>
      <c r="J821" s="37"/>
      <c r="K821" s="37">
        <v>60</v>
      </c>
      <c r="L821" s="37" t="s">
        <v>70</v>
      </c>
      <c r="M821" s="37"/>
      <c r="N821" s="38"/>
    </row>
    <row r="822" spans="2:14" ht="16.5" thickBot="1" x14ac:dyDescent="0.3">
      <c r="B822" s="7">
        <v>808</v>
      </c>
      <c r="C822" s="37"/>
      <c r="D822" s="37" t="s">
        <v>731</v>
      </c>
      <c r="E822" s="37">
        <v>2019</v>
      </c>
      <c r="F822" s="37"/>
      <c r="G822" s="31">
        <v>92</v>
      </c>
      <c r="H822" s="107">
        <v>1</v>
      </c>
      <c r="I822" s="37"/>
      <c r="J822" s="37"/>
      <c r="K822" s="37">
        <v>63</v>
      </c>
      <c r="L822" s="37" t="s">
        <v>73</v>
      </c>
      <c r="M822" s="37"/>
      <c r="N822" s="38"/>
    </row>
    <row r="823" spans="2:14" ht="16.5" thickBot="1" x14ac:dyDescent="0.3">
      <c r="B823" s="7">
        <v>809</v>
      </c>
      <c r="C823" s="37"/>
      <c r="D823" s="37" t="s">
        <v>674</v>
      </c>
      <c r="E823" s="37">
        <v>2019</v>
      </c>
      <c r="F823" s="37"/>
      <c r="G823" s="31">
        <v>92</v>
      </c>
      <c r="H823" s="107">
        <v>1</v>
      </c>
      <c r="I823" s="37"/>
      <c r="J823" s="37"/>
      <c r="K823" s="37">
        <v>59</v>
      </c>
      <c r="L823" s="37" t="s">
        <v>75</v>
      </c>
      <c r="M823" s="37"/>
      <c r="N823" s="38"/>
    </row>
    <row r="824" spans="2:14" ht="16.5" thickBot="1" x14ac:dyDescent="0.3">
      <c r="B824" s="7">
        <v>810</v>
      </c>
      <c r="C824" s="37"/>
      <c r="D824" s="37" t="s">
        <v>736</v>
      </c>
      <c r="E824" s="37">
        <v>2019</v>
      </c>
      <c r="F824" s="37"/>
      <c r="G824" s="31">
        <v>92</v>
      </c>
      <c r="H824" s="107">
        <v>1</v>
      </c>
      <c r="I824" s="37"/>
      <c r="J824" s="37"/>
      <c r="K824" s="37"/>
      <c r="L824" s="37" t="s">
        <v>77</v>
      </c>
      <c r="M824" s="37"/>
      <c r="N824" s="38"/>
    </row>
    <row r="825" spans="2:14" ht="16.5" thickBot="1" x14ac:dyDescent="0.3">
      <c r="B825" s="7">
        <v>811</v>
      </c>
      <c r="C825" s="37"/>
      <c r="D825" s="37" t="s">
        <v>737</v>
      </c>
      <c r="E825" s="37">
        <v>2019</v>
      </c>
      <c r="F825" s="37"/>
      <c r="G825" s="31">
        <v>92</v>
      </c>
      <c r="H825" s="107">
        <v>1</v>
      </c>
      <c r="I825" s="37"/>
      <c r="J825" s="37"/>
      <c r="K825" s="37"/>
      <c r="L825" s="37" t="s">
        <v>80</v>
      </c>
      <c r="M825" s="37"/>
      <c r="N825" s="38"/>
    </row>
    <row r="826" spans="2:14" ht="16.5" thickBot="1" x14ac:dyDescent="0.3">
      <c r="B826" s="7">
        <v>812</v>
      </c>
      <c r="C826" s="37"/>
      <c r="D826" s="37" t="s">
        <v>583</v>
      </c>
      <c r="E826" s="37">
        <v>2019</v>
      </c>
      <c r="F826" s="37"/>
      <c r="G826" s="31">
        <v>92</v>
      </c>
      <c r="H826" s="107">
        <v>1</v>
      </c>
      <c r="I826" s="37"/>
      <c r="J826" s="37"/>
      <c r="K826" s="37"/>
      <c r="L826" s="37" t="s">
        <v>84</v>
      </c>
      <c r="M826" s="37"/>
      <c r="N826" s="38"/>
    </row>
    <row r="827" spans="2:14" ht="16.5" thickBot="1" x14ac:dyDescent="0.3">
      <c r="B827" s="7">
        <v>813</v>
      </c>
      <c r="C827" s="37"/>
      <c r="D827" s="37" t="s">
        <v>679</v>
      </c>
      <c r="E827" s="37">
        <v>2019</v>
      </c>
      <c r="F827" s="37"/>
      <c r="G827" s="31">
        <v>92</v>
      </c>
      <c r="H827" s="107">
        <v>1</v>
      </c>
      <c r="I827" s="37"/>
      <c r="J827" s="37"/>
      <c r="K827" s="37"/>
      <c r="L827" s="37" t="s">
        <v>85</v>
      </c>
      <c r="M827" s="37"/>
      <c r="N827" s="38"/>
    </row>
    <row r="828" spans="2:14" ht="16.5" thickBot="1" x14ac:dyDescent="0.3">
      <c r="B828" s="7">
        <v>814</v>
      </c>
      <c r="C828" s="37"/>
      <c r="D828" s="37" t="s">
        <v>684</v>
      </c>
      <c r="E828" s="37">
        <v>2019</v>
      </c>
      <c r="F828" s="37"/>
      <c r="G828" s="31">
        <v>93</v>
      </c>
      <c r="H828" s="107">
        <v>1</v>
      </c>
      <c r="I828" s="37"/>
      <c r="J828" s="37"/>
      <c r="K828" s="37">
        <v>74</v>
      </c>
      <c r="L828" s="37" t="s">
        <v>87</v>
      </c>
      <c r="M828" s="37"/>
      <c r="N828" s="38"/>
    </row>
    <row r="829" spans="2:14" ht="16.5" thickBot="1" x14ac:dyDescent="0.3">
      <c r="B829" s="7">
        <v>815</v>
      </c>
      <c r="C829" s="37"/>
      <c r="D829" s="37" t="s">
        <v>724</v>
      </c>
      <c r="E829" s="37">
        <v>2019</v>
      </c>
      <c r="F829" s="37"/>
      <c r="G829" s="31">
        <v>93</v>
      </c>
      <c r="H829" s="107">
        <v>1</v>
      </c>
      <c r="I829" s="37"/>
      <c r="J829" s="37"/>
      <c r="K829" s="37">
        <f>58+13</f>
        <v>71</v>
      </c>
      <c r="L829" s="37" t="s">
        <v>89</v>
      </c>
      <c r="M829" s="37"/>
      <c r="N829" s="38"/>
    </row>
    <row r="830" spans="2:14" ht="16.5" thickBot="1" x14ac:dyDescent="0.3">
      <c r="B830" s="7">
        <v>816</v>
      </c>
      <c r="C830" s="37"/>
      <c r="D830" s="37" t="s">
        <v>709</v>
      </c>
      <c r="E830" s="37">
        <v>2019</v>
      </c>
      <c r="F830" s="37"/>
      <c r="G830" s="31">
        <v>93</v>
      </c>
      <c r="H830" s="107">
        <v>1</v>
      </c>
      <c r="I830" s="37"/>
      <c r="J830" s="37"/>
      <c r="K830" s="37">
        <v>78</v>
      </c>
      <c r="L830" s="37" t="s">
        <v>90</v>
      </c>
      <c r="M830" s="37"/>
      <c r="N830" s="38"/>
    </row>
    <row r="831" spans="2:14" ht="16.5" thickBot="1" x14ac:dyDescent="0.3">
      <c r="B831" s="7">
        <v>817</v>
      </c>
      <c r="C831" s="37"/>
      <c r="D831" s="37" t="s">
        <v>689</v>
      </c>
      <c r="E831" s="37">
        <v>2019</v>
      </c>
      <c r="F831" s="37"/>
      <c r="G831" s="31">
        <v>93</v>
      </c>
      <c r="H831" s="107">
        <v>1</v>
      </c>
      <c r="I831" s="37"/>
      <c r="J831" s="37"/>
      <c r="K831" s="37">
        <f>70+13</f>
        <v>83</v>
      </c>
      <c r="L831" s="37" t="s">
        <v>92</v>
      </c>
      <c r="M831" s="37"/>
      <c r="N831" s="38"/>
    </row>
    <row r="832" spans="2:14" ht="16.5" thickBot="1" x14ac:dyDescent="0.3">
      <c r="B832" s="7">
        <v>818</v>
      </c>
      <c r="C832" s="37"/>
      <c r="D832" s="37" t="s">
        <v>726</v>
      </c>
      <c r="E832" s="37">
        <v>2019</v>
      </c>
      <c r="F832" s="37"/>
      <c r="G832" s="31">
        <v>93</v>
      </c>
      <c r="H832" s="107">
        <v>1</v>
      </c>
      <c r="I832" s="37"/>
      <c r="J832" s="37"/>
      <c r="K832" s="37">
        <v>113</v>
      </c>
      <c r="L832" s="37" t="s">
        <v>94</v>
      </c>
      <c r="M832" s="37"/>
      <c r="N832" s="38"/>
    </row>
    <row r="833" spans="2:14" ht="16.5" thickBot="1" x14ac:dyDescent="0.3">
      <c r="B833" s="7">
        <v>819</v>
      </c>
      <c r="C833" s="37"/>
      <c r="D833" s="37" t="s">
        <v>676</v>
      </c>
      <c r="E833" s="37">
        <v>2019</v>
      </c>
      <c r="F833" s="37"/>
      <c r="G833" s="31">
        <v>93</v>
      </c>
      <c r="H833" s="107">
        <v>1</v>
      </c>
      <c r="I833" s="37"/>
      <c r="J833" s="37"/>
      <c r="K833" s="37">
        <f>90+13</f>
        <v>103</v>
      </c>
      <c r="L833" s="37" t="s">
        <v>96</v>
      </c>
      <c r="M833" s="37"/>
      <c r="N833" s="38"/>
    </row>
    <row r="834" spans="2:14" ht="16.5" thickBot="1" x14ac:dyDescent="0.3">
      <c r="B834" s="7">
        <v>820</v>
      </c>
      <c r="C834" s="37"/>
      <c r="D834" s="37" t="s">
        <v>665</v>
      </c>
      <c r="E834" s="37">
        <v>2019</v>
      </c>
      <c r="F834" s="37"/>
      <c r="G834" s="31">
        <v>93</v>
      </c>
      <c r="H834" s="107">
        <v>1</v>
      </c>
      <c r="I834" s="37"/>
      <c r="J834" s="37"/>
      <c r="K834" s="37">
        <f>57+13</f>
        <v>70</v>
      </c>
      <c r="L834" s="37" t="s">
        <v>98</v>
      </c>
      <c r="M834" s="37"/>
      <c r="N834" s="38"/>
    </row>
    <row r="835" spans="2:14" ht="16.5" thickBot="1" x14ac:dyDescent="0.3">
      <c r="B835" s="7">
        <v>821</v>
      </c>
      <c r="C835" s="37"/>
      <c r="D835" s="37" t="s">
        <v>738</v>
      </c>
      <c r="E835" s="37">
        <v>2019</v>
      </c>
      <c r="F835" s="37"/>
      <c r="G835" s="31">
        <v>93</v>
      </c>
      <c r="H835" s="107">
        <v>1</v>
      </c>
      <c r="I835" s="37"/>
      <c r="J835" s="37"/>
      <c r="K835" s="37">
        <f>46+13</f>
        <v>59</v>
      </c>
      <c r="L835" s="37" t="s">
        <v>100</v>
      </c>
      <c r="M835" s="37"/>
      <c r="N835" s="38"/>
    </row>
    <row r="836" spans="2:14" ht="16.5" thickBot="1" x14ac:dyDescent="0.3">
      <c r="B836" s="7">
        <v>822</v>
      </c>
      <c r="C836" s="37"/>
      <c r="D836" s="37" t="s">
        <v>739</v>
      </c>
      <c r="E836" s="37">
        <v>2019</v>
      </c>
      <c r="F836" s="37"/>
      <c r="G836" s="31">
        <v>93</v>
      </c>
      <c r="H836" s="107">
        <v>1</v>
      </c>
      <c r="I836" s="37"/>
      <c r="J836" s="37"/>
      <c r="K836" s="37">
        <v>84</v>
      </c>
      <c r="L836" s="37" t="s">
        <v>102</v>
      </c>
      <c r="M836" s="37"/>
      <c r="N836" s="38"/>
    </row>
    <row r="837" spans="2:14" ht="16.5" thickBot="1" x14ac:dyDescent="0.3">
      <c r="B837" s="7">
        <v>823</v>
      </c>
      <c r="C837" s="37"/>
      <c r="D837" s="37" t="s">
        <v>740</v>
      </c>
      <c r="E837" s="37">
        <v>2019</v>
      </c>
      <c r="F837" s="37"/>
      <c r="G837" s="31">
        <v>93</v>
      </c>
      <c r="H837" s="107">
        <v>1</v>
      </c>
      <c r="I837" s="37"/>
      <c r="J837" s="37"/>
      <c r="K837" s="37"/>
      <c r="L837" s="37" t="s">
        <v>104</v>
      </c>
      <c r="M837" s="37"/>
      <c r="N837" s="38"/>
    </row>
    <row r="838" spans="2:14" ht="16.5" thickBot="1" x14ac:dyDescent="0.3">
      <c r="B838" s="7">
        <v>824</v>
      </c>
      <c r="C838" s="37"/>
      <c r="D838" s="37" t="s">
        <v>691</v>
      </c>
      <c r="E838" s="37">
        <v>2019</v>
      </c>
      <c r="F838" s="37"/>
      <c r="G838" s="31">
        <v>94</v>
      </c>
      <c r="H838" s="107">
        <v>1</v>
      </c>
      <c r="I838" s="37"/>
      <c r="J838" s="37"/>
      <c r="K838" s="37"/>
      <c r="L838" s="37" t="s">
        <v>106</v>
      </c>
      <c r="M838" s="37"/>
      <c r="N838" s="38"/>
    </row>
    <row r="839" spans="2:14" ht="16.5" thickBot="1" x14ac:dyDescent="0.3">
      <c r="B839" s="7">
        <v>825</v>
      </c>
      <c r="C839" s="37"/>
      <c r="D839" s="37" t="s">
        <v>741</v>
      </c>
      <c r="E839" s="37">
        <v>2019</v>
      </c>
      <c r="F839" s="37"/>
      <c r="G839" s="31">
        <v>94</v>
      </c>
      <c r="H839" s="107">
        <v>1</v>
      </c>
      <c r="I839" s="37"/>
      <c r="J839" s="37"/>
      <c r="K839" s="37">
        <f>56+13</f>
        <v>69</v>
      </c>
      <c r="L839" s="37" t="s">
        <v>108</v>
      </c>
      <c r="M839" s="37"/>
      <c r="N839" s="38"/>
    </row>
    <row r="840" spans="2:14" ht="16.5" thickBot="1" x14ac:dyDescent="0.3">
      <c r="B840" s="7">
        <v>826</v>
      </c>
      <c r="C840" s="37"/>
      <c r="D840" s="37" t="s">
        <v>742</v>
      </c>
      <c r="E840" s="37">
        <v>2019</v>
      </c>
      <c r="F840" s="37"/>
      <c r="G840" s="31">
        <v>94</v>
      </c>
      <c r="H840" s="107">
        <v>1</v>
      </c>
      <c r="I840" s="37"/>
      <c r="J840" s="37"/>
      <c r="K840" s="37">
        <f>61+13</f>
        <v>74</v>
      </c>
      <c r="L840" s="37" t="s">
        <v>110</v>
      </c>
      <c r="M840" s="37"/>
      <c r="N840" s="38"/>
    </row>
    <row r="841" spans="2:14" ht="16.5" thickBot="1" x14ac:dyDescent="0.3">
      <c r="B841" s="7">
        <v>827</v>
      </c>
      <c r="C841" s="37"/>
      <c r="D841" s="37" t="s">
        <v>601</v>
      </c>
      <c r="E841" s="37">
        <v>2019</v>
      </c>
      <c r="F841" s="37"/>
      <c r="G841" s="31">
        <v>94</v>
      </c>
      <c r="H841" s="107">
        <v>1</v>
      </c>
      <c r="I841" s="37"/>
      <c r="J841" s="37"/>
      <c r="K841" s="37">
        <f>115+13</f>
        <v>128</v>
      </c>
      <c r="L841" s="37" t="s">
        <v>112</v>
      </c>
      <c r="M841" s="37"/>
      <c r="N841" s="38"/>
    </row>
    <row r="842" spans="2:14" ht="16.5" thickBot="1" x14ac:dyDescent="0.3">
      <c r="B842" s="7">
        <v>828</v>
      </c>
      <c r="C842" s="37"/>
      <c r="D842" s="37" t="s">
        <v>743</v>
      </c>
      <c r="E842" s="37">
        <v>2019</v>
      </c>
      <c r="F842" s="37"/>
      <c r="G842" s="31">
        <v>94</v>
      </c>
      <c r="H842" s="107">
        <v>1</v>
      </c>
      <c r="I842" s="37"/>
      <c r="J842" s="37"/>
      <c r="K842" s="37">
        <v>112</v>
      </c>
      <c r="L842" s="37" t="s">
        <v>114</v>
      </c>
      <c r="M842" s="37"/>
      <c r="N842" s="38"/>
    </row>
    <row r="843" spans="2:14" ht="16.5" thickBot="1" x14ac:dyDescent="0.3">
      <c r="B843" s="7">
        <v>829</v>
      </c>
      <c r="C843" s="37"/>
      <c r="D843" s="37" t="s">
        <v>868</v>
      </c>
      <c r="E843" s="37">
        <v>2019</v>
      </c>
      <c r="F843" s="37"/>
      <c r="G843" s="31">
        <v>94</v>
      </c>
      <c r="H843" s="107">
        <v>1</v>
      </c>
      <c r="I843" s="37"/>
      <c r="J843" s="37"/>
      <c r="K843" s="37">
        <v>81</v>
      </c>
      <c r="L843" s="37" t="s">
        <v>116</v>
      </c>
      <c r="M843" s="37"/>
      <c r="N843" s="38"/>
    </row>
    <row r="844" spans="2:14" ht="16.5" thickBot="1" x14ac:dyDescent="0.3">
      <c r="B844" s="7">
        <v>830</v>
      </c>
      <c r="C844" s="37"/>
      <c r="D844" s="37" t="s">
        <v>744</v>
      </c>
      <c r="E844" s="37">
        <v>2019</v>
      </c>
      <c r="F844" s="37"/>
      <c r="G844" s="31">
        <v>94</v>
      </c>
      <c r="H844" s="107">
        <v>1</v>
      </c>
      <c r="I844" s="37"/>
      <c r="J844" s="37"/>
      <c r="K844" s="37">
        <v>90</v>
      </c>
      <c r="L844" s="37" t="s">
        <v>118</v>
      </c>
      <c r="M844" s="37"/>
      <c r="N844" s="38"/>
    </row>
    <row r="845" spans="2:14" ht="16.5" thickBot="1" x14ac:dyDescent="0.3">
      <c r="B845" s="7">
        <v>831</v>
      </c>
      <c r="C845" s="37"/>
      <c r="D845" s="37" t="s">
        <v>745</v>
      </c>
      <c r="E845" s="37">
        <v>2019</v>
      </c>
      <c r="F845" s="37"/>
      <c r="G845" s="31">
        <v>94</v>
      </c>
      <c r="H845" s="107">
        <v>1</v>
      </c>
      <c r="I845" s="37">
        <v>3</v>
      </c>
      <c r="J845" s="37"/>
      <c r="K845" s="37">
        <v>197</v>
      </c>
      <c r="L845" s="37" t="s">
        <v>120</v>
      </c>
      <c r="M845" s="37"/>
      <c r="N845" s="38"/>
    </row>
    <row r="846" spans="2:14" ht="16.5" thickBot="1" x14ac:dyDescent="0.3">
      <c r="B846" s="7">
        <v>832</v>
      </c>
      <c r="C846" s="37"/>
      <c r="D846" s="37" t="s">
        <v>555</v>
      </c>
      <c r="E846" s="37">
        <v>2019</v>
      </c>
      <c r="F846" s="37"/>
      <c r="G846" s="31">
        <v>94</v>
      </c>
      <c r="H846" s="107">
        <v>1</v>
      </c>
      <c r="I846" s="37"/>
      <c r="J846" s="37"/>
      <c r="K846" s="37"/>
      <c r="L846" s="37" t="s">
        <v>122</v>
      </c>
      <c r="M846" s="37"/>
      <c r="N846" s="38"/>
    </row>
    <row r="847" spans="2:14" ht="16.5" thickBot="1" x14ac:dyDescent="0.3">
      <c r="B847" s="7">
        <v>833</v>
      </c>
      <c r="C847" s="37"/>
      <c r="D847" s="37" t="s">
        <v>669</v>
      </c>
      <c r="E847" s="37">
        <v>2019</v>
      </c>
      <c r="F847" s="37"/>
      <c r="G847" s="31">
        <v>94</v>
      </c>
      <c r="H847" s="107">
        <v>1</v>
      </c>
      <c r="I847" s="37"/>
      <c r="J847" s="37"/>
      <c r="K847" s="37"/>
      <c r="L847" s="37" t="s">
        <v>124</v>
      </c>
      <c r="M847" s="37"/>
      <c r="N847" s="38"/>
    </row>
    <row r="848" spans="2:14" ht="16.5" thickBot="1" x14ac:dyDescent="0.3">
      <c r="B848" s="7">
        <v>834</v>
      </c>
      <c r="C848" s="37"/>
      <c r="D848" s="37" t="s">
        <v>746</v>
      </c>
      <c r="E848" s="37">
        <v>2019</v>
      </c>
      <c r="F848" s="37"/>
      <c r="G848" s="31">
        <v>95</v>
      </c>
      <c r="H848" s="111" t="s">
        <v>900</v>
      </c>
      <c r="I848" s="37"/>
      <c r="J848" s="37"/>
      <c r="K848" s="37"/>
      <c r="L848" s="37" t="s">
        <v>126</v>
      </c>
      <c r="M848" s="37"/>
      <c r="N848" s="38"/>
    </row>
    <row r="849" spans="2:14" ht="16.5" thickBot="1" x14ac:dyDescent="0.3">
      <c r="B849" s="7">
        <v>835</v>
      </c>
      <c r="C849" s="37"/>
      <c r="D849" s="37" t="s">
        <v>746</v>
      </c>
      <c r="E849" s="37">
        <v>2019</v>
      </c>
      <c r="F849" s="37"/>
      <c r="G849" s="31">
        <v>95</v>
      </c>
      <c r="H849" s="111" t="s">
        <v>899</v>
      </c>
      <c r="I849" s="37"/>
      <c r="J849" s="37"/>
      <c r="K849" s="37"/>
      <c r="L849" s="37" t="s">
        <v>126</v>
      </c>
      <c r="M849" s="37"/>
      <c r="N849" s="38"/>
    </row>
    <row r="850" spans="2:14" ht="16.5" thickBot="1" x14ac:dyDescent="0.3">
      <c r="B850" s="7">
        <v>836</v>
      </c>
      <c r="C850" s="37"/>
      <c r="D850" s="37" t="s">
        <v>665</v>
      </c>
      <c r="E850" s="37">
        <v>2019</v>
      </c>
      <c r="F850" s="37"/>
      <c r="G850" s="31">
        <v>95</v>
      </c>
      <c r="H850" s="107">
        <v>1</v>
      </c>
      <c r="I850" s="37"/>
      <c r="J850" s="37"/>
      <c r="K850" s="37"/>
      <c r="L850" s="37" t="s">
        <v>360</v>
      </c>
      <c r="M850" s="37"/>
      <c r="N850" s="38"/>
    </row>
    <row r="851" spans="2:14" ht="16.5" thickBot="1" x14ac:dyDescent="0.3">
      <c r="B851" s="7">
        <v>837</v>
      </c>
      <c r="C851" s="37"/>
      <c r="D851" s="37" t="s">
        <v>674</v>
      </c>
      <c r="E851" s="37">
        <v>2019</v>
      </c>
      <c r="F851" s="37"/>
      <c r="G851" s="31">
        <v>95</v>
      </c>
      <c r="H851" s="107">
        <v>1</v>
      </c>
      <c r="I851" s="37"/>
      <c r="J851" s="37"/>
      <c r="K851" s="37"/>
      <c r="L851" s="37" t="s">
        <v>127</v>
      </c>
      <c r="M851" s="37"/>
      <c r="N851" s="38"/>
    </row>
    <row r="852" spans="2:14" ht="16.5" thickBot="1" x14ac:dyDescent="0.3">
      <c r="B852" s="7">
        <v>838</v>
      </c>
      <c r="C852" s="37"/>
      <c r="D852" s="37" t="s">
        <v>747</v>
      </c>
      <c r="E852" s="37">
        <v>2019</v>
      </c>
      <c r="F852" s="37"/>
      <c r="G852" s="31">
        <v>95</v>
      </c>
      <c r="H852" s="107">
        <v>1</v>
      </c>
      <c r="I852" s="37"/>
      <c r="J852" s="37"/>
      <c r="K852" s="37"/>
      <c r="L852" s="37" t="s">
        <v>129</v>
      </c>
      <c r="M852" s="37"/>
      <c r="N852" s="38"/>
    </row>
    <row r="853" spans="2:14" ht="16.5" thickBot="1" x14ac:dyDescent="0.3">
      <c r="B853" s="7">
        <v>839</v>
      </c>
      <c r="C853" s="37"/>
      <c r="D853" s="37" t="s">
        <v>748</v>
      </c>
      <c r="E853" s="37">
        <v>2019</v>
      </c>
      <c r="F853" s="37"/>
      <c r="G853" s="31">
        <v>95</v>
      </c>
      <c r="H853" s="107">
        <v>1</v>
      </c>
      <c r="I853" s="37"/>
      <c r="J853" s="37"/>
      <c r="K853" s="37"/>
      <c r="L853" s="37" t="s">
        <v>131</v>
      </c>
      <c r="M853" s="37"/>
      <c r="N853" s="38"/>
    </row>
    <row r="854" spans="2:14" ht="16.5" thickBot="1" x14ac:dyDescent="0.3">
      <c r="B854" s="7">
        <v>840</v>
      </c>
      <c r="C854" s="37"/>
      <c r="D854" s="37" t="s">
        <v>730</v>
      </c>
      <c r="E854" s="37">
        <v>2019</v>
      </c>
      <c r="F854" s="37"/>
      <c r="G854" s="31">
        <v>95</v>
      </c>
      <c r="H854" s="107">
        <v>1</v>
      </c>
      <c r="I854" s="37"/>
      <c r="J854" s="37"/>
      <c r="K854" s="37"/>
      <c r="L854" s="37" t="s">
        <v>133</v>
      </c>
      <c r="M854" s="37"/>
      <c r="N854" s="38"/>
    </row>
    <row r="855" spans="2:14" ht="16.5" thickBot="1" x14ac:dyDescent="0.3">
      <c r="B855" s="7">
        <v>841</v>
      </c>
      <c r="C855" s="37"/>
      <c r="D855" s="37" t="s">
        <v>731</v>
      </c>
      <c r="E855" s="37">
        <v>2019</v>
      </c>
      <c r="F855" s="37"/>
      <c r="G855" s="31">
        <v>95</v>
      </c>
      <c r="H855" s="107">
        <v>1</v>
      </c>
      <c r="I855" s="37"/>
      <c r="J855" s="37"/>
      <c r="K855" s="37"/>
      <c r="L855" s="37" t="s">
        <v>135</v>
      </c>
      <c r="M855" s="37"/>
      <c r="N855" s="38"/>
    </row>
    <row r="856" spans="2:14" ht="16.5" thickBot="1" x14ac:dyDescent="0.3">
      <c r="B856" s="7">
        <v>842</v>
      </c>
      <c r="C856" s="37"/>
      <c r="D856" s="37" t="s">
        <v>676</v>
      </c>
      <c r="E856" s="37">
        <v>2019</v>
      </c>
      <c r="F856" s="37"/>
      <c r="G856" s="31">
        <v>95</v>
      </c>
      <c r="H856" s="107">
        <v>1</v>
      </c>
      <c r="I856" s="37"/>
      <c r="J856" s="37"/>
      <c r="K856" s="37"/>
      <c r="L856" s="37" t="s">
        <v>136</v>
      </c>
      <c r="M856" s="37"/>
      <c r="N856" s="38"/>
    </row>
    <row r="857" spans="2:14" ht="16.5" thickBot="1" x14ac:dyDescent="0.3">
      <c r="B857" s="7">
        <v>843</v>
      </c>
      <c r="C857" s="37"/>
      <c r="D857" s="37" t="s">
        <v>709</v>
      </c>
      <c r="E857" s="37">
        <v>2019</v>
      </c>
      <c r="F857" s="37"/>
      <c r="G857" s="31">
        <v>95</v>
      </c>
      <c r="H857" s="107">
        <v>1</v>
      </c>
      <c r="I857" s="37"/>
      <c r="J857" s="37"/>
      <c r="K857" s="37"/>
      <c r="L857" s="37" t="s">
        <v>137</v>
      </c>
      <c r="M857" s="37"/>
      <c r="N857" s="38"/>
    </row>
    <row r="858" spans="2:14" ht="16.5" thickBot="1" x14ac:dyDescent="0.3">
      <c r="B858" s="7">
        <v>844</v>
      </c>
      <c r="C858" s="37"/>
      <c r="D858" s="37" t="s">
        <v>674</v>
      </c>
      <c r="E858" s="37">
        <v>2019</v>
      </c>
      <c r="F858" s="37"/>
      <c r="G858" s="31">
        <v>96</v>
      </c>
      <c r="H858" s="107">
        <v>1</v>
      </c>
      <c r="I858" s="37"/>
      <c r="J858" s="37"/>
      <c r="K858" s="37"/>
      <c r="L858" s="37" t="s">
        <v>138</v>
      </c>
      <c r="M858" s="37"/>
      <c r="N858" s="38"/>
    </row>
    <row r="859" spans="2:14" ht="16.5" thickBot="1" x14ac:dyDescent="0.3">
      <c r="B859" s="7">
        <v>845</v>
      </c>
      <c r="C859" s="37"/>
      <c r="D859" s="37" t="s">
        <v>684</v>
      </c>
      <c r="E859" s="37">
        <v>2019</v>
      </c>
      <c r="F859" s="37"/>
      <c r="G859" s="31">
        <v>96</v>
      </c>
      <c r="H859" s="107">
        <v>1</v>
      </c>
      <c r="I859" s="37"/>
      <c r="J859" s="37"/>
      <c r="K859" s="37"/>
      <c r="L859" s="37" t="s">
        <v>139</v>
      </c>
      <c r="M859" s="37"/>
      <c r="N859" s="38"/>
    </row>
    <row r="860" spans="2:14" ht="16.5" thickBot="1" x14ac:dyDescent="0.3">
      <c r="B860" s="7">
        <v>846</v>
      </c>
      <c r="C860" s="37"/>
      <c r="D860" s="37" t="s">
        <v>749</v>
      </c>
      <c r="E860" s="37">
        <v>2019</v>
      </c>
      <c r="F860" s="37"/>
      <c r="G860" s="31">
        <v>96</v>
      </c>
      <c r="H860" s="107">
        <v>1</v>
      </c>
      <c r="I860" s="37"/>
      <c r="J860" s="37"/>
      <c r="K860" s="37"/>
      <c r="L860" s="37" t="s">
        <v>141</v>
      </c>
      <c r="M860" s="37"/>
      <c r="N860" s="38"/>
    </row>
    <row r="861" spans="2:14" ht="16.5" thickBot="1" x14ac:dyDescent="0.3">
      <c r="B861" s="7">
        <v>847</v>
      </c>
      <c r="C861" s="37"/>
      <c r="D861" s="37" t="s">
        <v>750</v>
      </c>
      <c r="E861" s="37">
        <v>2019</v>
      </c>
      <c r="F861" s="37"/>
      <c r="G861" s="31">
        <v>96</v>
      </c>
      <c r="H861" s="107">
        <v>1</v>
      </c>
      <c r="I861" s="37"/>
      <c r="J861" s="37"/>
      <c r="K861" s="37"/>
      <c r="L861" s="37" t="s">
        <v>143</v>
      </c>
      <c r="M861" s="37"/>
      <c r="N861" s="38"/>
    </row>
    <row r="862" spans="2:14" ht="16.5" thickBot="1" x14ac:dyDescent="0.3">
      <c r="B862" s="7">
        <v>848</v>
      </c>
      <c r="C862" s="37"/>
      <c r="D862" s="37" t="s">
        <v>665</v>
      </c>
      <c r="E862" s="37">
        <v>2019</v>
      </c>
      <c r="F862" s="37"/>
      <c r="G862" s="31">
        <v>96</v>
      </c>
      <c r="H862" s="107">
        <v>1</v>
      </c>
      <c r="I862" s="37"/>
      <c r="J862" s="37"/>
      <c r="K862" s="37"/>
      <c r="L862" s="37" t="s">
        <v>145</v>
      </c>
      <c r="M862" s="37"/>
      <c r="N862" s="38"/>
    </row>
    <row r="863" spans="2:14" ht="16.5" thickBot="1" x14ac:dyDescent="0.3">
      <c r="B863" s="7">
        <v>849</v>
      </c>
      <c r="C863" s="37"/>
      <c r="D863" s="37" t="s">
        <v>726</v>
      </c>
      <c r="E863" s="37">
        <v>2019</v>
      </c>
      <c r="F863" s="37"/>
      <c r="G863" s="31">
        <v>96</v>
      </c>
      <c r="H863" s="107">
        <v>1</v>
      </c>
      <c r="I863" s="37"/>
      <c r="J863" s="37"/>
      <c r="K863" s="37"/>
      <c r="L863" s="37" t="s">
        <v>147</v>
      </c>
      <c r="M863" s="37"/>
      <c r="N863" s="42"/>
    </row>
    <row r="864" spans="2:14" ht="16.5" thickBot="1" x14ac:dyDescent="0.3">
      <c r="B864" s="7">
        <v>850</v>
      </c>
      <c r="C864" s="37"/>
      <c r="D864" s="37" t="s">
        <v>870</v>
      </c>
      <c r="E864" s="37">
        <v>2019</v>
      </c>
      <c r="F864" s="37"/>
      <c r="G864" s="31">
        <v>96</v>
      </c>
      <c r="H864" s="107">
        <v>1</v>
      </c>
      <c r="I864" s="37"/>
      <c r="J864" s="37"/>
      <c r="K864" s="37"/>
      <c r="L864" s="37" t="s">
        <v>149</v>
      </c>
      <c r="M864" s="37"/>
      <c r="N864" s="38"/>
    </row>
    <row r="865" spans="2:14" ht="16.5" thickBot="1" x14ac:dyDescent="0.3">
      <c r="B865" s="7">
        <v>851</v>
      </c>
      <c r="C865" s="32"/>
      <c r="D865" s="32" t="s">
        <v>871</v>
      </c>
      <c r="E865" s="37">
        <v>2019</v>
      </c>
      <c r="F865" s="37"/>
      <c r="G865" s="31">
        <v>96</v>
      </c>
      <c r="H865" s="107">
        <v>1</v>
      </c>
      <c r="I865" s="37"/>
      <c r="J865" s="37"/>
      <c r="K865" s="37"/>
      <c r="L865" s="37" t="s">
        <v>869</v>
      </c>
      <c r="M865" s="37"/>
      <c r="N865" s="38"/>
    </row>
    <row r="866" spans="2:14" ht="16.5" thickBot="1" x14ac:dyDescent="0.3">
      <c r="B866" s="7">
        <v>852</v>
      </c>
      <c r="C866" s="31"/>
      <c r="D866" s="31" t="s">
        <v>617</v>
      </c>
      <c r="E866" s="37">
        <v>2019</v>
      </c>
      <c r="F866" s="37"/>
      <c r="G866" s="31">
        <v>96</v>
      </c>
      <c r="H866" s="107">
        <v>1</v>
      </c>
      <c r="I866" s="37"/>
      <c r="J866" s="37"/>
      <c r="K866" s="37"/>
      <c r="L866" s="37" t="s">
        <v>150</v>
      </c>
      <c r="M866" s="37"/>
      <c r="N866" s="38"/>
    </row>
    <row r="867" spans="2:14" ht="16.5" thickBot="1" x14ac:dyDescent="0.3">
      <c r="B867" s="7">
        <v>853</v>
      </c>
      <c r="C867" s="31"/>
      <c r="D867" s="37" t="s">
        <v>786</v>
      </c>
      <c r="E867" s="37">
        <v>2019</v>
      </c>
      <c r="F867" s="37"/>
      <c r="G867" s="31">
        <v>96</v>
      </c>
      <c r="H867" s="107">
        <v>1</v>
      </c>
      <c r="I867" s="37"/>
      <c r="J867" s="37"/>
      <c r="K867" s="37"/>
      <c r="L867" s="37" t="s">
        <v>152</v>
      </c>
      <c r="M867" s="37"/>
      <c r="N867" s="38"/>
    </row>
    <row r="868" spans="2:14" ht="16.5" thickBot="1" x14ac:dyDescent="0.3">
      <c r="B868" s="7">
        <v>854</v>
      </c>
      <c r="C868" s="31"/>
      <c r="D868" s="37" t="s">
        <v>787</v>
      </c>
      <c r="E868" s="37">
        <v>2019</v>
      </c>
      <c r="F868" s="37"/>
      <c r="G868" s="31">
        <v>96</v>
      </c>
      <c r="H868" s="107">
        <v>1</v>
      </c>
      <c r="I868" s="37"/>
      <c r="J868" s="37"/>
      <c r="K868" s="37"/>
      <c r="L868" s="37" t="s">
        <v>154</v>
      </c>
      <c r="M868" s="37"/>
      <c r="N868" s="38"/>
    </row>
    <row r="869" spans="2:14" ht="16.5" thickBot="1" x14ac:dyDescent="0.3">
      <c r="B869" s="7">
        <v>855</v>
      </c>
      <c r="C869" s="31"/>
      <c r="D869" s="37" t="s">
        <v>648</v>
      </c>
      <c r="E869" s="37">
        <v>2019</v>
      </c>
      <c r="F869" s="37"/>
      <c r="G869" s="31">
        <v>96</v>
      </c>
      <c r="H869" s="107" t="s">
        <v>69</v>
      </c>
      <c r="I869" s="37"/>
      <c r="J869" s="37"/>
      <c r="K869" s="37"/>
      <c r="L869" s="37" t="s">
        <v>156</v>
      </c>
      <c r="M869" s="37"/>
      <c r="N869" s="38"/>
    </row>
    <row r="870" spans="2:14" ht="16.5" thickBot="1" x14ac:dyDescent="0.3">
      <c r="B870" s="7">
        <v>856</v>
      </c>
      <c r="C870" s="31"/>
      <c r="D870" s="37" t="s">
        <v>872</v>
      </c>
      <c r="E870" s="37">
        <v>2019</v>
      </c>
      <c r="F870" s="37"/>
      <c r="G870" s="31">
        <v>96</v>
      </c>
      <c r="H870" s="107" t="s">
        <v>71</v>
      </c>
      <c r="I870" s="37"/>
      <c r="J870" s="37"/>
      <c r="K870" s="37"/>
      <c r="L870" s="37" t="s">
        <v>156</v>
      </c>
      <c r="M870" s="37"/>
      <c r="N870" s="38"/>
    </row>
    <row r="871" spans="2:14" s="112" customFormat="1" ht="16.5" thickBot="1" x14ac:dyDescent="0.3">
      <c r="B871" s="113">
        <v>857</v>
      </c>
      <c r="C871" s="114"/>
      <c r="D871" s="115" t="s">
        <v>788</v>
      </c>
      <c r="E871" s="115">
        <v>2019</v>
      </c>
      <c r="F871" s="115"/>
      <c r="G871" s="114">
        <v>97</v>
      </c>
      <c r="H871" s="116">
        <v>1</v>
      </c>
      <c r="I871" s="115"/>
      <c r="J871" s="115"/>
      <c r="K871" s="115"/>
      <c r="L871" s="115" t="s">
        <v>158</v>
      </c>
      <c r="M871" s="115"/>
      <c r="N871" s="117"/>
    </row>
    <row r="872" spans="2:14" s="85" customFormat="1" ht="16.5" thickBot="1" x14ac:dyDescent="0.3">
      <c r="B872" s="86">
        <v>858</v>
      </c>
      <c r="C872" s="87"/>
      <c r="D872" s="88" t="s">
        <v>696</v>
      </c>
      <c r="E872" s="88">
        <v>2019</v>
      </c>
      <c r="F872" s="88"/>
      <c r="G872" s="87">
        <v>97</v>
      </c>
      <c r="H872" s="110">
        <v>1</v>
      </c>
      <c r="I872" s="88"/>
      <c r="J872" s="88"/>
      <c r="K872" s="88"/>
      <c r="L872" s="88" t="s">
        <v>160</v>
      </c>
      <c r="M872" s="88"/>
      <c r="N872" s="89"/>
    </row>
    <row r="873" spans="2:14" ht="16.5" thickBot="1" x14ac:dyDescent="0.3">
      <c r="B873" s="7">
        <v>859</v>
      </c>
      <c r="C873" s="31"/>
      <c r="D873" s="37" t="s">
        <v>789</v>
      </c>
      <c r="E873" s="37">
        <v>2019</v>
      </c>
      <c r="F873" s="37"/>
      <c r="G873" s="31">
        <v>97</v>
      </c>
      <c r="H873" s="107">
        <v>1</v>
      </c>
      <c r="I873" s="37"/>
      <c r="J873" s="37"/>
      <c r="K873" s="37"/>
      <c r="L873" s="37" t="s">
        <v>162</v>
      </c>
      <c r="M873" s="37"/>
      <c r="N873" s="38"/>
    </row>
    <row r="874" spans="2:14" s="79" customFormat="1" ht="16.5" thickBot="1" x14ac:dyDescent="0.3">
      <c r="B874" s="76">
        <v>860</v>
      </c>
      <c r="C874" s="51"/>
      <c r="D874" s="77" t="s">
        <v>800</v>
      </c>
      <c r="E874" s="77">
        <v>2019</v>
      </c>
      <c r="F874" s="77"/>
      <c r="G874" s="51">
        <v>97</v>
      </c>
      <c r="H874" s="93">
        <v>1</v>
      </c>
      <c r="I874" s="77"/>
      <c r="J874" s="77"/>
      <c r="K874" s="77"/>
      <c r="L874" s="77" t="s">
        <v>164</v>
      </c>
      <c r="M874" s="77"/>
      <c r="N874" s="78"/>
    </row>
    <row r="875" spans="2:14" s="79" customFormat="1" ht="16.5" thickBot="1" x14ac:dyDescent="0.3">
      <c r="B875" s="76">
        <v>861</v>
      </c>
      <c r="C875" s="51"/>
      <c r="D875" s="77" t="s">
        <v>801</v>
      </c>
      <c r="E875" s="77">
        <v>2019</v>
      </c>
      <c r="F875" s="77"/>
      <c r="G875" s="51">
        <v>97</v>
      </c>
      <c r="H875" s="93">
        <v>1</v>
      </c>
      <c r="I875" s="77"/>
      <c r="J875" s="77"/>
      <c r="K875" s="77"/>
      <c r="L875" s="77" t="s">
        <v>166</v>
      </c>
      <c r="M875" s="77"/>
      <c r="N875" s="78"/>
    </row>
    <row r="876" spans="2:14" ht="16.5" thickBot="1" x14ac:dyDescent="0.3">
      <c r="B876" s="7">
        <v>862</v>
      </c>
      <c r="C876" s="31"/>
      <c r="D876" s="37" t="s">
        <v>802</v>
      </c>
      <c r="E876" s="37">
        <v>2019</v>
      </c>
      <c r="F876" s="37"/>
      <c r="G876" s="31">
        <v>97</v>
      </c>
      <c r="H876" s="107">
        <v>1</v>
      </c>
      <c r="I876" s="37"/>
      <c r="J876" s="37"/>
      <c r="K876" s="37"/>
      <c r="L876" s="37" t="s">
        <v>168</v>
      </c>
      <c r="M876" s="37"/>
      <c r="N876" s="38"/>
    </row>
    <row r="877" spans="2:14" ht="30.75" thickBot="1" x14ac:dyDescent="0.3">
      <c r="B877" s="7">
        <v>863</v>
      </c>
      <c r="C877" s="31"/>
      <c r="D877" s="46" t="s">
        <v>803</v>
      </c>
      <c r="E877" s="37">
        <v>2019</v>
      </c>
      <c r="F877" s="37"/>
      <c r="G877" s="31">
        <v>97</v>
      </c>
      <c r="H877" s="107">
        <v>1</v>
      </c>
      <c r="I877" s="37"/>
      <c r="J877" s="37"/>
      <c r="K877" s="37"/>
      <c r="L877" s="37" t="s">
        <v>170</v>
      </c>
      <c r="M877" s="37"/>
      <c r="N877" s="38"/>
    </row>
    <row r="878" spans="2:14" s="79" customFormat="1" ht="16.5" thickBot="1" x14ac:dyDescent="0.3">
      <c r="B878" s="76">
        <v>864</v>
      </c>
      <c r="C878" s="51"/>
      <c r="D878" s="77" t="s">
        <v>874</v>
      </c>
      <c r="E878" s="77">
        <v>2019</v>
      </c>
      <c r="F878" s="77"/>
      <c r="G878" s="51">
        <v>97</v>
      </c>
      <c r="H878" s="90" t="s">
        <v>898</v>
      </c>
      <c r="I878" s="77"/>
      <c r="J878" s="77"/>
      <c r="K878" s="77"/>
      <c r="L878" s="77" t="s">
        <v>172</v>
      </c>
      <c r="M878" s="77"/>
      <c r="N878" s="78"/>
    </row>
    <row r="879" spans="2:14" s="79" customFormat="1" ht="16.5" thickBot="1" x14ac:dyDescent="0.3">
      <c r="B879" s="76">
        <v>865</v>
      </c>
      <c r="C879" s="51"/>
      <c r="D879" s="77" t="s">
        <v>897</v>
      </c>
      <c r="E879" s="77">
        <v>2019</v>
      </c>
      <c r="F879" s="77"/>
      <c r="G879" s="51">
        <v>97</v>
      </c>
      <c r="H879" s="93" t="s">
        <v>901</v>
      </c>
      <c r="I879" s="77"/>
      <c r="J879" s="77"/>
      <c r="K879" s="77"/>
      <c r="L879" s="77" t="s">
        <v>172</v>
      </c>
      <c r="M879" s="77"/>
      <c r="N879" s="78"/>
    </row>
    <row r="880" spans="2:14" s="79" customFormat="1" ht="16.5" thickBot="1" x14ac:dyDescent="0.3">
      <c r="B880" s="76">
        <v>866</v>
      </c>
      <c r="C880" s="51"/>
      <c r="D880" s="77" t="s">
        <v>897</v>
      </c>
      <c r="E880" s="77">
        <v>2019</v>
      </c>
      <c r="F880" s="77"/>
      <c r="G880" s="51">
        <v>97</v>
      </c>
      <c r="H880" s="93" t="s">
        <v>902</v>
      </c>
      <c r="I880" s="77"/>
      <c r="J880" s="77"/>
      <c r="K880" s="77"/>
      <c r="L880" s="77" t="s">
        <v>172</v>
      </c>
      <c r="M880" s="77"/>
      <c r="N880" s="78"/>
    </row>
    <row r="881" spans="1:14" s="79" customFormat="1" ht="15.75" thickBot="1" x14ac:dyDescent="0.3">
      <c r="A881" s="91"/>
      <c r="B881" s="92">
        <v>867</v>
      </c>
      <c r="C881" s="51"/>
      <c r="D881" s="77" t="s">
        <v>897</v>
      </c>
      <c r="E881" s="77">
        <v>2019</v>
      </c>
      <c r="F881" s="77"/>
      <c r="G881" s="51">
        <v>98</v>
      </c>
      <c r="H881" s="93" t="s">
        <v>903</v>
      </c>
      <c r="I881" s="77"/>
      <c r="J881" s="77"/>
      <c r="K881" s="77"/>
      <c r="L881" s="77" t="s">
        <v>172</v>
      </c>
      <c r="M881" s="77"/>
      <c r="N881" s="78"/>
    </row>
    <row r="882" spans="1:14" s="79" customFormat="1" ht="16.5" thickBot="1" x14ac:dyDescent="0.3">
      <c r="B882" s="76">
        <v>868</v>
      </c>
      <c r="C882" s="51"/>
      <c r="D882" s="77" t="s">
        <v>897</v>
      </c>
      <c r="E882" s="77">
        <v>2019</v>
      </c>
      <c r="F882" s="77"/>
      <c r="G882" s="51">
        <v>98</v>
      </c>
      <c r="H882" s="93" t="s">
        <v>904</v>
      </c>
      <c r="I882" s="77"/>
      <c r="J882" s="77"/>
      <c r="K882" s="77"/>
      <c r="L882" s="77" t="s">
        <v>172</v>
      </c>
      <c r="M882" s="77"/>
      <c r="N882" s="78"/>
    </row>
    <row r="883" spans="1:14" ht="16.5" thickBot="1" x14ac:dyDescent="0.3">
      <c r="B883" s="7">
        <v>869</v>
      </c>
      <c r="C883" s="31"/>
      <c r="D883" s="37" t="s">
        <v>873</v>
      </c>
      <c r="E883" s="37">
        <v>2019</v>
      </c>
      <c r="F883" s="37"/>
      <c r="G883" s="31">
        <v>98</v>
      </c>
      <c r="H883" s="107">
        <v>1</v>
      </c>
      <c r="I883" s="37"/>
      <c r="J883" s="37"/>
      <c r="K883" s="37"/>
      <c r="L883" s="37" t="s">
        <v>174</v>
      </c>
      <c r="M883" s="37"/>
      <c r="N883" s="38"/>
    </row>
    <row r="884" spans="1:14" ht="16.5" thickBot="1" x14ac:dyDescent="0.3">
      <c r="B884" s="7">
        <v>870</v>
      </c>
      <c r="C884" s="31"/>
      <c r="D884" s="37" t="s">
        <v>804</v>
      </c>
      <c r="E884" s="37">
        <v>2019</v>
      </c>
      <c r="F884" s="37"/>
      <c r="G884" s="31">
        <v>98</v>
      </c>
      <c r="H884" s="62" t="s">
        <v>69</v>
      </c>
      <c r="I884" s="37"/>
      <c r="J884" s="37"/>
      <c r="K884" s="37"/>
      <c r="L884" s="37" t="s">
        <v>176</v>
      </c>
      <c r="M884" s="37"/>
      <c r="N884" s="38"/>
    </row>
    <row r="885" spans="1:14" ht="16.5" thickBot="1" x14ac:dyDescent="0.3">
      <c r="B885" s="7">
        <v>871</v>
      </c>
      <c r="C885" s="32"/>
      <c r="D885" s="37" t="s">
        <v>910</v>
      </c>
      <c r="E885" s="37">
        <v>2019</v>
      </c>
      <c r="F885" s="37"/>
      <c r="G885" s="31">
        <v>98</v>
      </c>
      <c r="H885" s="62" t="s">
        <v>71</v>
      </c>
      <c r="I885" s="37"/>
      <c r="J885" s="37"/>
      <c r="K885" s="37"/>
      <c r="L885" s="37" t="s">
        <v>176</v>
      </c>
      <c r="M885" s="37"/>
      <c r="N885" s="38"/>
    </row>
    <row r="886" spans="1:14" ht="16.5" thickBot="1" x14ac:dyDescent="0.3">
      <c r="B886" s="7">
        <v>872</v>
      </c>
      <c r="C886" s="37"/>
      <c r="D886" s="37" t="s">
        <v>905</v>
      </c>
      <c r="E886" s="37">
        <v>2019</v>
      </c>
      <c r="F886" s="37"/>
      <c r="G886" s="31">
        <v>98</v>
      </c>
      <c r="H886" s="62" t="s">
        <v>69</v>
      </c>
      <c r="I886" s="37"/>
      <c r="J886" s="37"/>
      <c r="K886" s="37"/>
      <c r="L886" s="37" t="s">
        <v>178</v>
      </c>
      <c r="M886" s="37"/>
      <c r="N886" s="38"/>
    </row>
    <row r="887" spans="1:14" ht="16.5" thickBot="1" x14ac:dyDescent="0.3">
      <c r="B887" s="7">
        <v>873</v>
      </c>
      <c r="C887" s="37"/>
      <c r="D887" s="37" t="s">
        <v>905</v>
      </c>
      <c r="E887" s="37">
        <v>2019</v>
      </c>
      <c r="F887" s="37"/>
      <c r="G887" s="31">
        <v>99</v>
      </c>
      <c r="H887" s="62" t="s">
        <v>71</v>
      </c>
      <c r="I887" s="37"/>
      <c r="J887" s="37"/>
      <c r="K887" s="37"/>
      <c r="L887" s="37" t="s">
        <v>178</v>
      </c>
      <c r="M887" s="37"/>
      <c r="N887" s="38"/>
    </row>
    <row r="888" spans="1:14" ht="16.5" thickBot="1" x14ac:dyDescent="0.3">
      <c r="B888" s="7">
        <v>874</v>
      </c>
      <c r="C888" s="37"/>
      <c r="D888" s="37" t="s">
        <v>906</v>
      </c>
      <c r="E888" s="37">
        <v>2019</v>
      </c>
      <c r="F888" s="37"/>
      <c r="G888" s="31">
        <v>99</v>
      </c>
      <c r="H888" s="62" t="s">
        <v>69</v>
      </c>
      <c r="I888" s="37"/>
      <c r="J888" s="37"/>
      <c r="K888" s="37"/>
      <c r="L888" s="37" t="s">
        <v>180</v>
      </c>
      <c r="M888" s="37"/>
      <c r="N888" s="38"/>
    </row>
    <row r="889" spans="1:14" ht="16.5" thickBot="1" x14ac:dyDescent="0.3">
      <c r="B889" s="7">
        <v>875</v>
      </c>
      <c r="C889" s="37"/>
      <c r="D889" s="37" t="s">
        <v>907</v>
      </c>
      <c r="E889" s="37">
        <v>2019</v>
      </c>
      <c r="F889" s="37"/>
      <c r="G889" s="31">
        <v>99</v>
      </c>
      <c r="H889" s="62" t="s">
        <v>71</v>
      </c>
      <c r="I889" s="37"/>
      <c r="J889" s="37"/>
      <c r="K889" s="37"/>
      <c r="L889" s="37" t="s">
        <v>180</v>
      </c>
      <c r="M889" s="37"/>
      <c r="N889" s="38"/>
    </row>
    <row r="890" spans="1:14" ht="16.5" thickBot="1" x14ac:dyDescent="0.3">
      <c r="B890" s="7">
        <v>876</v>
      </c>
      <c r="C890" s="37"/>
      <c r="D890" s="37" t="s">
        <v>908</v>
      </c>
      <c r="E890" s="37">
        <v>2019</v>
      </c>
      <c r="F890" s="37"/>
      <c r="G890" s="31">
        <v>99</v>
      </c>
      <c r="H890" s="107">
        <v>1</v>
      </c>
      <c r="I890" s="37"/>
      <c r="J890" s="37"/>
      <c r="K890" s="37">
        <v>69</v>
      </c>
      <c r="L890" s="37" t="s">
        <v>181</v>
      </c>
      <c r="M890" s="37"/>
      <c r="N890" s="38"/>
    </row>
    <row r="891" spans="1:14" ht="16.5" thickBot="1" x14ac:dyDescent="0.3">
      <c r="B891" s="7">
        <v>877</v>
      </c>
      <c r="C891" s="37"/>
      <c r="D891" s="37" t="s">
        <v>909</v>
      </c>
      <c r="E891" s="37">
        <v>2019</v>
      </c>
      <c r="F891" s="37"/>
      <c r="G891" s="31">
        <v>99</v>
      </c>
      <c r="H891" s="107">
        <v>1</v>
      </c>
      <c r="I891" s="37"/>
      <c r="J891" s="37"/>
      <c r="K891" s="37">
        <v>28</v>
      </c>
      <c r="L891" s="37" t="s">
        <v>182</v>
      </c>
      <c r="M891" s="37"/>
      <c r="N891" s="38"/>
    </row>
    <row r="892" spans="1:14" ht="16.5" thickBot="1" x14ac:dyDescent="0.3">
      <c r="B892" s="7">
        <v>878</v>
      </c>
      <c r="C892" s="37"/>
      <c r="D892" s="37" t="s">
        <v>876</v>
      </c>
      <c r="E892" s="37">
        <v>2019</v>
      </c>
      <c r="F892" s="37"/>
      <c r="G892" s="31">
        <v>99</v>
      </c>
      <c r="H892" s="107">
        <v>1</v>
      </c>
      <c r="I892" s="37"/>
      <c r="J892" s="37"/>
      <c r="K892" s="37"/>
      <c r="L892" s="37" t="s">
        <v>184</v>
      </c>
      <c r="M892" s="37"/>
      <c r="N892" s="42"/>
    </row>
    <row r="893" spans="1:14" ht="16.5" thickBot="1" x14ac:dyDescent="0.3">
      <c r="B893" s="7">
        <v>879</v>
      </c>
      <c r="C893" s="37"/>
      <c r="D893" s="37" t="s">
        <v>716</v>
      </c>
      <c r="E893" s="37">
        <v>2019</v>
      </c>
      <c r="F893" s="37"/>
      <c r="G893" s="31">
        <v>99</v>
      </c>
      <c r="H893" s="107">
        <v>1</v>
      </c>
      <c r="I893" s="37"/>
      <c r="J893" s="37"/>
      <c r="K893" s="37">
        <v>48</v>
      </c>
      <c r="L893" s="37" t="s">
        <v>186</v>
      </c>
      <c r="M893" s="37"/>
      <c r="N893" s="38"/>
    </row>
    <row r="894" spans="1:14" ht="16.5" thickBot="1" x14ac:dyDescent="0.3">
      <c r="B894" s="7">
        <v>880</v>
      </c>
      <c r="C894" s="32"/>
      <c r="D894" s="32" t="s">
        <v>877</v>
      </c>
      <c r="E894" s="37">
        <v>2019</v>
      </c>
      <c r="F894" s="37"/>
      <c r="G894" s="31">
        <v>99</v>
      </c>
      <c r="H894" s="107">
        <v>1</v>
      </c>
      <c r="I894" s="37"/>
      <c r="J894" s="37"/>
      <c r="K894" s="37">
        <v>61</v>
      </c>
      <c r="L894" s="37" t="s">
        <v>188</v>
      </c>
      <c r="M894" s="37"/>
      <c r="N894" s="38"/>
    </row>
    <row r="895" spans="1:14" ht="16.5" thickBot="1" x14ac:dyDescent="0.3">
      <c r="B895" s="7">
        <v>881</v>
      </c>
      <c r="C895" s="31"/>
      <c r="D895" s="31" t="s">
        <v>878</v>
      </c>
      <c r="E895" s="37">
        <v>2019</v>
      </c>
      <c r="F895" s="37"/>
      <c r="G895" s="31">
        <v>99</v>
      </c>
      <c r="H895" s="107">
        <v>1</v>
      </c>
      <c r="I895" s="37"/>
      <c r="J895" s="37"/>
      <c r="K895" s="37">
        <v>98</v>
      </c>
      <c r="L895" s="37" t="s">
        <v>190</v>
      </c>
      <c r="M895" s="37"/>
      <c r="N895" s="38"/>
    </row>
    <row r="896" spans="1:14" ht="16.5" thickBot="1" x14ac:dyDescent="0.3">
      <c r="B896" s="7">
        <v>882</v>
      </c>
      <c r="C896" s="31"/>
      <c r="D896" s="37" t="s">
        <v>888</v>
      </c>
      <c r="E896" s="37">
        <v>2019</v>
      </c>
      <c r="F896" s="37"/>
      <c r="G896" s="31">
        <v>100</v>
      </c>
      <c r="H896" s="107">
        <v>1</v>
      </c>
      <c r="I896" s="37"/>
      <c r="J896" s="37"/>
      <c r="K896" s="37"/>
      <c r="L896" s="37" t="s">
        <v>192</v>
      </c>
      <c r="M896" s="37"/>
      <c r="N896" s="38"/>
    </row>
    <row r="897" spans="2:14" ht="16.5" thickBot="1" x14ac:dyDescent="0.3">
      <c r="B897" s="7">
        <v>883</v>
      </c>
      <c r="C897" s="31"/>
      <c r="D897" s="37" t="s">
        <v>889</v>
      </c>
      <c r="E897" s="37">
        <v>2019</v>
      </c>
      <c r="F897" s="37"/>
      <c r="G897" s="31">
        <v>100</v>
      </c>
      <c r="H897" s="107">
        <v>1</v>
      </c>
      <c r="I897" s="37"/>
      <c r="J897" s="37"/>
      <c r="K897" s="37"/>
      <c r="L897" s="37" t="s">
        <v>194</v>
      </c>
      <c r="M897" s="37"/>
      <c r="N897" s="38"/>
    </row>
    <row r="898" spans="2:14" ht="16.5" thickBot="1" x14ac:dyDescent="0.3">
      <c r="B898" s="7">
        <v>884</v>
      </c>
      <c r="C898" s="31"/>
      <c r="D898" s="37" t="s">
        <v>890</v>
      </c>
      <c r="E898" s="37">
        <v>2019</v>
      </c>
      <c r="F898" s="37"/>
      <c r="G898" s="31">
        <v>100</v>
      </c>
      <c r="H898" s="107" t="s">
        <v>26</v>
      </c>
      <c r="I898" s="37"/>
      <c r="J898" s="37"/>
      <c r="K898" s="37"/>
      <c r="L898" s="37" t="s">
        <v>195</v>
      </c>
      <c r="M898" s="37"/>
      <c r="N898" s="38"/>
    </row>
    <row r="899" spans="2:14" ht="16.5" thickBot="1" x14ac:dyDescent="0.3">
      <c r="B899" s="7">
        <v>885</v>
      </c>
      <c r="C899" s="31"/>
      <c r="D899" s="37" t="s">
        <v>891</v>
      </c>
      <c r="E899" s="37">
        <v>2019</v>
      </c>
      <c r="F899" s="37"/>
      <c r="G899" s="31">
        <v>100</v>
      </c>
      <c r="H899" s="107" t="s">
        <v>69</v>
      </c>
      <c r="I899" s="37"/>
      <c r="J899" s="37"/>
      <c r="K899" s="37"/>
      <c r="L899" s="37" t="s">
        <v>197</v>
      </c>
      <c r="M899" s="37"/>
      <c r="N899" s="38"/>
    </row>
    <row r="900" spans="2:14" ht="16.5" thickBot="1" x14ac:dyDescent="0.3">
      <c r="B900" s="7">
        <v>886</v>
      </c>
      <c r="C900" s="31"/>
      <c r="D900" s="37" t="s">
        <v>891</v>
      </c>
      <c r="E900" s="37">
        <v>2019</v>
      </c>
      <c r="F900" s="37"/>
      <c r="G900" s="31">
        <v>100</v>
      </c>
      <c r="H900" s="62" t="s">
        <v>71</v>
      </c>
      <c r="I900" s="37"/>
      <c r="J900" s="37"/>
      <c r="K900" s="37"/>
      <c r="L900" s="37" t="s">
        <v>197</v>
      </c>
      <c r="M900" s="37"/>
      <c r="N900" s="38"/>
    </row>
    <row r="901" spans="2:14" ht="16.5" thickBot="1" x14ac:dyDescent="0.3">
      <c r="B901" s="7">
        <v>887</v>
      </c>
      <c r="C901" s="31"/>
      <c r="D901" s="37" t="s">
        <v>737</v>
      </c>
      <c r="E901" s="37">
        <v>2019</v>
      </c>
      <c r="F901" s="37"/>
      <c r="G901" s="31">
        <v>100</v>
      </c>
      <c r="H901" s="107">
        <v>1</v>
      </c>
      <c r="I901" s="37"/>
      <c r="J901" s="37"/>
      <c r="K901" s="37"/>
      <c r="L901" s="37" t="s">
        <v>199</v>
      </c>
      <c r="M901" s="37"/>
      <c r="N901" s="38"/>
    </row>
    <row r="902" spans="2:14" ht="16.5" thickBot="1" x14ac:dyDescent="0.3">
      <c r="B902" s="7">
        <v>888</v>
      </c>
      <c r="C902" s="31"/>
      <c r="D902" s="37" t="s">
        <v>892</v>
      </c>
      <c r="E902" s="37">
        <v>2020</v>
      </c>
      <c r="F902" s="37"/>
      <c r="G902" s="31">
        <v>101</v>
      </c>
      <c r="H902" s="107">
        <v>1</v>
      </c>
      <c r="I902" s="37"/>
      <c r="J902" s="37"/>
      <c r="K902" s="37"/>
      <c r="L902" s="37" t="s">
        <v>893</v>
      </c>
      <c r="M902" s="37"/>
      <c r="N902" s="38"/>
    </row>
    <row r="903" spans="2:14" ht="16.5" thickBot="1" x14ac:dyDescent="0.3">
      <c r="B903" s="9">
        <v>889</v>
      </c>
      <c r="C903" s="31"/>
      <c r="D903" s="37" t="s">
        <v>895</v>
      </c>
      <c r="E903" s="37">
        <v>2020</v>
      </c>
      <c r="F903" s="37"/>
      <c r="G903" s="31">
        <v>101</v>
      </c>
      <c r="H903" s="107">
        <v>1</v>
      </c>
      <c r="I903" s="37"/>
      <c r="J903" s="37"/>
      <c r="K903" s="37"/>
      <c r="L903" s="37" t="s">
        <v>894</v>
      </c>
      <c r="M903" s="37"/>
      <c r="N903" s="37"/>
    </row>
    <row r="904" spans="2:14" ht="16.5" thickBot="1" x14ac:dyDescent="0.3">
      <c r="B904" s="7">
        <v>890</v>
      </c>
      <c r="C904" s="31"/>
      <c r="D904" s="37" t="s">
        <v>911</v>
      </c>
      <c r="E904" s="37">
        <v>2020</v>
      </c>
      <c r="F904" s="37"/>
      <c r="G904" s="31">
        <v>101</v>
      </c>
      <c r="H904" s="107">
        <v>1</v>
      </c>
      <c r="I904" s="37"/>
      <c r="J904" s="37"/>
      <c r="K904" s="37"/>
      <c r="L904" s="37" t="s">
        <v>896</v>
      </c>
      <c r="M904" s="37"/>
      <c r="N904" s="37"/>
    </row>
    <row r="905" spans="2:14" ht="16.5" thickBot="1" x14ac:dyDescent="0.3">
      <c r="B905" s="7">
        <v>891</v>
      </c>
      <c r="C905" s="31"/>
      <c r="D905" s="37" t="s">
        <v>912</v>
      </c>
      <c r="E905" s="37">
        <v>2020</v>
      </c>
      <c r="F905" s="37"/>
      <c r="G905" s="31">
        <v>101</v>
      </c>
      <c r="H905" s="107">
        <v>1</v>
      </c>
      <c r="I905" s="37"/>
      <c r="J905" s="37"/>
      <c r="K905" s="37"/>
      <c r="L905" s="37" t="s">
        <v>913</v>
      </c>
      <c r="M905" s="37"/>
      <c r="N905" s="37"/>
    </row>
    <row r="906" spans="2:14" ht="16.5" thickBot="1" x14ac:dyDescent="0.3">
      <c r="B906" s="7">
        <v>892</v>
      </c>
      <c r="C906" s="31"/>
      <c r="D906" s="46" t="s">
        <v>914</v>
      </c>
      <c r="E906" s="37">
        <v>2020</v>
      </c>
      <c r="F906" s="37"/>
      <c r="G906" s="31">
        <v>101</v>
      </c>
      <c r="H906" s="107">
        <v>1</v>
      </c>
      <c r="I906" s="37"/>
      <c r="J906" s="37"/>
      <c r="K906" s="37"/>
      <c r="L906" s="37" t="s">
        <v>915</v>
      </c>
      <c r="M906" s="37"/>
      <c r="N906" s="37"/>
    </row>
    <row r="907" spans="2:14" ht="15.75" x14ac:dyDescent="0.25">
      <c r="B907" s="126">
        <v>893</v>
      </c>
      <c r="C907" s="32"/>
      <c r="D907" s="32" t="s">
        <v>328</v>
      </c>
      <c r="E907" s="32">
        <v>2020</v>
      </c>
      <c r="F907" s="32"/>
      <c r="G907" s="32">
        <v>101</v>
      </c>
      <c r="H907" s="127">
        <v>1</v>
      </c>
      <c r="I907" s="32"/>
      <c r="J907" s="32"/>
      <c r="K907" s="32"/>
      <c r="L907" s="32" t="s">
        <v>916</v>
      </c>
      <c r="M907" s="32"/>
      <c r="N907" s="32"/>
    </row>
    <row r="908" spans="2:14" ht="15.75" x14ac:dyDescent="0.25">
      <c r="B908" s="129">
        <v>894</v>
      </c>
      <c r="C908" s="63"/>
      <c r="D908" s="63" t="s">
        <v>917</v>
      </c>
      <c r="E908" s="63">
        <v>2020</v>
      </c>
      <c r="F908" s="63"/>
      <c r="G908" s="63">
        <v>101</v>
      </c>
      <c r="H908" s="128">
        <v>1</v>
      </c>
      <c r="I908" s="63"/>
      <c r="J908" s="63"/>
      <c r="K908" s="63"/>
      <c r="L908" s="63" t="s">
        <v>918</v>
      </c>
      <c r="M908" s="63"/>
      <c r="N908" s="130"/>
    </row>
    <row r="909" spans="2:14" ht="15.75" x14ac:dyDescent="0.25">
      <c r="B909" s="129">
        <v>895</v>
      </c>
      <c r="C909" s="63"/>
      <c r="D909" s="63" t="s">
        <v>919</v>
      </c>
      <c r="E909" s="63">
        <v>2020</v>
      </c>
      <c r="F909" s="63"/>
      <c r="G909" s="63">
        <v>101</v>
      </c>
      <c r="H909" s="128">
        <v>1</v>
      </c>
      <c r="I909" s="63"/>
      <c r="J909" s="63"/>
      <c r="K909" s="63"/>
      <c r="L909" s="63" t="s">
        <v>920</v>
      </c>
      <c r="M909" s="63"/>
      <c r="N909" s="130"/>
    </row>
    <row r="910" spans="2:14" ht="15.75" x14ac:dyDescent="0.25">
      <c r="B910" s="129">
        <v>896</v>
      </c>
      <c r="C910" s="63"/>
      <c r="D910" s="63" t="s">
        <v>594</v>
      </c>
      <c r="E910" s="63">
        <v>2020</v>
      </c>
      <c r="F910" s="63"/>
      <c r="G910" s="63">
        <v>101</v>
      </c>
      <c r="H910" s="128">
        <v>1</v>
      </c>
      <c r="I910" s="63"/>
      <c r="J910" s="63"/>
      <c r="K910" s="63"/>
      <c r="L910" s="63" t="s">
        <v>921</v>
      </c>
      <c r="M910" s="63"/>
      <c r="N910" s="130"/>
    </row>
    <row r="911" spans="2:14" ht="15.75" x14ac:dyDescent="0.25">
      <c r="B911" s="129">
        <v>897</v>
      </c>
      <c r="C911" s="63"/>
      <c r="D911" s="63" t="s">
        <v>922</v>
      </c>
      <c r="E911" s="63">
        <v>2020</v>
      </c>
      <c r="F911" s="63"/>
      <c r="G911" s="63">
        <v>101</v>
      </c>
      <c r="H911" s="128">
        <v>1</v>
      </c>
      <c r="I911" s="63"/>
      <c r="J911" s="63"/>
      <c r="K911" s="63"/>
      <c r="L911" s="63" t="s">
        <v>333</v>
      </c>
      <c r="M911" s="63"/>
      <c r="N911" s="130"/>
    </row>
    <row r="912" spans="2:14" ht="15.75" x14ac:dyDescent="0.25">
      <c r="B912" s="129">
        <v>898</v>
      </c>
      <c r="C912" s="63"/>
      <c r="D912" s="63" t="s">
        <v>923</v>
      </c>
      <c r="E912" s="63">
        <v>2020</v>
      </c>
      <c r="F912" s="63"/>
      <c r="G912" s="63">
        <v>102</v>
      </c>
      <c r="H912" s="128">
        <v>1</v>
      </c>
      <c r="I912" s="63"/>
      <c r="J912" s="63"/>
      <c r="K912" s="63"/>
      <c r="L912" s="63" t="s">
        <v>335</v>
      </c>
      <c r="M912" s="63"/>
      <c r="N912" s="130"/>
    </row>
    <row r="913" spans="2:14" ht="15.75" x14ac:dyDescent="0.25">
      <c r="B913" s="129">
        <v>899</v>
      </c>
      <c r="C913" s="63"/>
      <c r="D913" s="63" t="s">
        <v>924</v>
      </c>
      <c r="E913" s="63">
        <v>2020</v>
      </c>
      <c r="F913" s="63"/>
      <c r="G913" s="63">
        <v>102</v>
      </c>
      <c r="H913" s="128">
        <v>1</v>
      </c>
      <c r="I913" s="63"/>
      <c r="J913" s="63"/>
      <c r="K913" s="63"/>
      <c r="L913" s="63" t="s">
        <v>337</v>
      </c>
      <c r="M913" s="63"/>
      <c r="N913" s="130"/>
    </row>
    <row r="914" spans="2:14" x14ac:dyDescent="0.25">
      <c r="B914" s="133">
        <v>900</v>
      </c>
      <c r="C914" s="69"/>
      <c r="D914" s="63" t="s">
        <v>926</v>
      </c>
      <c r="E914" s="63">
        <v>2020</v>
      </c>
      <c r="F914" s="69"/>
      <c r="G914" s="63">
        <v>102</v>
      </c>
      <c r="H914" s="128">
        <v>1</v>
      </c>
      <c r="I914" s="69"/>
      <c r="J914" s="69"/>
      <c r="K914" s="69"/>
      <c r="L914" s="63" t="s">
        <v>925</v>
      </c>
      <c r="M914" s="69"/>
      <c r="N914" s="132"/>
    </row>
    <row r="915" spans="2:14" x14ac:dyDescent="0.25">
      <c r="B915" s="133">
        <v>901</v>
      </c>
      <c r="C915" s="69"/>
      <c r="D915" s="63" t="s">
        <v>927</v>
      </c>
      <c r="E915" s="63">
        <v>2020</v>
      </c>
      <c r="F915" s="69"/>
      <c r="G915" s="63">
        <v>102</v>
      </c>
      <c r="H915" s="128">
        <v>1</v>
      </c>
      <c r="I915" s="69"/>
      <c r="J915" s="69"/>
      <c r="K915" s="69"/>
      <c r="L915" s="63" t="s">
        <v>928</v>
      </c>
      <c r="M915" s="69"/>
      <c r="N915" s="132"/>
    </row>
    <row r="916" spans="2:14" x14ac:dyDescent="0.25">
      <c r="B916" s="133">
        <v>902</v>
      </c>
      <c r="C916" s="69"/>
      <c r="D916" s="134" t="s">
        <v>929</v>
      </c>
      <c r="E916" s="63">
        <v>2020</v>
      </c>
      <c r="F916" s="69"/>
      <c r="G916" s="63">
        <v>102</v>
      </c>
      <c r="H916" s="128">
        <v>1</v>
      </c>
      <c r="I916" s="69"/>
      <c r="J916" s="69"/>
      <c r="K916" s="69"/>
      <c r="L916" s="63" t="s">
        <v>930</v>
      </c>
      <c r="M916" s="69"/>
      <c r="N916" s="132"/>
    </row>
    <row r="917" spans="2:14" x14ac:dyDescent="0.25">
      <c r="B917" s="133">
        <v>903</v>
      </c>
      <c r="C917" s="69"/>
      <c r="D917" s="63" t="s">
        <v>931</v>
      </c>
      <c r="E917" s="63">
        <v>2020</v>
      </c>
      <c r="F917" s="69"/>
      <c r="G917" s="63">
        <v>102</v>
      </c>
      <c r="H917" s="128">
        <v>1</v>
      </c>
      <c r="I917" s="69"/>
      <c r="J917" s="69"/>
      <c r="K917" s="69"/>
      <c r="L917" s="63" t="s">
        <v>932</v>
      </c>
      <c r="M917" s="69"/>
      <c r="N917" s="132"/>
    </row>
    <row r="918" spans="2:14" x14ac:dyDescent="0.25">
      <c r="B918" s="133">
        <v>904</v>
      </c>
      <c r="C918" s="69"/>
      <c r="D918" s="63" t="s">
        <v>731</v>
      </c>
      <c r="E918" s="63">
        <v>2020</v>
      </c>
      <c r="F918" s="69"/>
      <c r="G918" s="63">
        <v>102</v>
      </c>
      <c r="H918" s="128">
        <v>1</v>
      </c>
      <c r="I918" s="69"/>
      <c r="J918" s="69"/>
      <c r="K918" s="69"/>
      <c r="L918" s="63" t="s">
        <v>933</v>
      </c>
      <c r="M918" s="69"/>
      <c r="N918" s="132"/>
    </row>
    <row r="919" spans="2:14" x14ac:dyDescent="0.25">
      <c r="B919" s="133">
        <v>905</v>
      </c>
      <c r="C919" s="69"/>
      <c r="D919" s="63" t="s">
        <v>934</v>
      </c>
      <c r="E919" s="63">
        <v>2020</v>
      </c>
      <c r="F919" s="69"/>
      <c r="G919" s="63">
        <v>102</v>
      </c>
      <c r="H919" s="128">
        <v>1</v>
      </c>
      <c r="I919" s="69"/>
      <c r="J919" s="69"/>
      <c r="K919" s="69"/>
      <c r="L919" s="63" t="s">
        <v>935</v>
      </c>
      <c r="M919" s="69"/>
      <c r="N919" s="132"/>
    </row>
    <row r="920" spans="2:14" x14ac:dyDescent="0.25">
      <c r="B920" s="133">
        <v>906</v>
      </c>
      <c r="C920" s="69"/>
      <c r="D920" s="63" t="s">
        <v>936</v>
      </c>
      <c r="E920" s="63">
        <v>2020</v>
      </c>
      <c r="F920" s="69"/>
      <c r="G920" s="63">
        <v>102</v>
      </c>
      <c r="H920" s="128">
        <v>1</v>
      </c>
      <c r="I920" s="69"/>
      <c r="J920" s="69"/>
      <c r="K920" s="69"/>
      <c r="L920" s="63" t="s">
        <v>937</v>
      </c>
      <c r="M920" s="69"/>
      <c r="N920" s="132"/>
    </row>
    <row r="921" spans="2:14" x14ac:dyDescent="0.25">
      <c r="B921" s="133">
        <v>907</v>
      </c>
      <c r="C921" s="69"/>
      <c r="D921" s="63" t="s">
        <v>938</v>
      </c>
      <c r="E921" s="63">
        <v>2020</v>
      </c>
      <c r="F921" s="69"/>
      <c r="G921" s="63">
        <v>102</v>
      </c>
      <c r="H921" s="128">
        <v>1</v>
      </c>
      <c r="I921" s="69"/>
      <c r="J921" s="69"/>
      <c r="K921" s="69"/>
      <c r="L921" s="63" t="s">
        <v>939</v>
      </c>
      <c r="M921" s="69"/>
      <c r="N921" s="132"/>
    </row>
    <row r="922" spans="2:14" s="29" customFormat="1" x14ac:dyDescent="0.25">
      <c r="B922" s="133">
        <v>908</v>
      </c>
      <c r="C922" s="63"/>
      <c r="D922" s="63" t="s">
        <v>940</v>
      </c>
      <c r="E922" s="63">
        <v>2020</v>
      </c>
      <c r="F922" s="63"/>
      <c r="G922" s="63">
        <v>103</v>
      </c>
      <c r="H922" s="128">
        <v>1</v>
      </c>
      <c r="I922" s="63"/>
      <c r="J922" s="63"/>
      <c r="K922" s="63"/>
      <c r="L922" s="63" t="s">
        <v>941</v>
      </c>
      <c r="M922" s="63"/>
      <c r="N922" s="130"/>
    </row>
    <row r="923" spans="2:14" s="29" customFormat="1" x14ac:dyDescent="0.25">
      <c r="B923" s="133">
        <v>909</v>
      </c>
      <c r="C923" s="63"/>
      <c r="D923" s="63" t="s">
        <v>942</v>
      </c>
      <c r="E923" s="63">
        <v>2020</v>
      </c>
      <c r="F923" s="63"/>
      <c r="G923" s="63">
        <v>103</v>
      </c>
      <c r="H923" s="128">
        <v>1</v>
      </c>
      <c r="I923" s="63"/>
      <c r="J923" s="63"/>
      <c r="K923" s="63"/>
      <c r="L923" s="63" t="s">
        <v>943</v>
      </c>
      <c r="M923" s="63"/>
      <c r="N923" s="130"/>
    </row>
    <row r="924" spans="2:14" s="29" customFormat="1" x14ac:dyDescent="0.25">
      <c r="B924" s="133">
        <v>910</v>
      </c>
      <c r="C924" s="63"/>
      <c r="D924" s="63" t="s">
        <v>944</v>
      </c>
      <c r="E924" s="63">
        <v>2020</v>
      </c>
      <c r="F924" s="63"/>
      <c r="G924" s="63">
        <v>103</v>
      </c>
      <c r="H924" s="128">
        <v>1</v>
      </c>
      <c r="I924" s="63"/>
      <c r="J924" s="63"/>
      <c r="K924" s="63"/>
      <c r="L924" s="63" t="s">
        <v>945</v>
      </c>
      <c r="M924" s="63"/>
      <c r="N924" s="130"/>
    </row>
    <row r="925" spans="2:14" s="29" customFormat="1" x14ac:dyDescent="0.25">
      <c r="B925" s="133">
        <v>911</v>
      </c>
      <c r="C925" s="63"/>
      <c r="D925" s="63" t="s">
        <v>946</v>
      </c>
      <c r="E925" s="63">
        <v>2020</v>
      </c>
      <c r="F925" s="63"/>
      <c r="G925" s="63">
        <v>103</v>
      </c>
      <c r="H925" s="128">
        <v>1</v>
      </c>
      <c r="I925" s="63"/>
      <c r="J925" s="63"/>
      <c r="K925" s="63"/>
      <c r="L925" s="63" t="s">
        <v>947</v>
      </c>
      <c r="M925" s="63"/>
      <c r="N925" s="130"/>
    </row>
    <row r="926" spans="2:14" s="29" customFormat="1" x14ac:dyDescent="0.25">
      <c r="B926" s="133">
        <v>912</v>
      </c>
      <c r="C926" s="63"/>
      <c r="D926" s="63" t="s">
        <v>948</v>
      </c>
      <c r="E926" s="63">
        <v>2020</v>
      </c>
      <c r="F926" s="63"/>
      <c r="G926" s="63">
        <v>103</v>
      </c>
      <c r="H926" s="128">
        <v>1</v>
      </c>
      <c r="I926" s="63"/>
      <c r="J926" s="63"/>
      <c r="K926" s="63"/>
      <c r="L926" s="63" t="s">
        <v>949</v>
      </c>
      <c r="M926" s="63"/>
      <c r="N926" s="130"/>
    </row>
    <row r="927" spans="2:14" s="29" customFormat="1" x14ac:dyDescent="0.25">
      <c r="B927" s="133">
        <v>913</v>
      </c>
      <c r="C927" s="63"/>
      <c r="D927" s="63" t="s">
        <v>950</v>
      </c>
      <c r="E927" s="63">
        <v>2020</v>
      </c>
      <c r="F927" s="63"/>
      <c r="G927" s="63">
        <v>103</v>
      </c>
      <c r="H927" s="128">
        <v>1</v>
      </c>
      <c r="I927" s="63"/>
      <c r="J927" s="63"/>
      <c r="K927" s="63"/>
      <c r="L927" s="63" t="s">
        <v>951</v>
      </c>
      <c r="M927" s="63"/>
      <c r="N927" s="130"/>
    </row>
    <row r="928" spans="2:14" s="29" customFormat="1" x14ac:dyDescent="0.25">
      <c r="B928" s="133">
        <v>914</v>
      </c>
      <c r="C928" s="63"/>
      <c r="D928" s="63" t="s">
        <v>952</v>
      </c>
      <c r="E928" s="63">
        <v>2020</v>
      </c>
      <c r="F928" s="63"/>
      <c r="G928" s="63">
        <v>103</v>
      </c>
      <c r="H928" s="128">
        <v>1</v>
      </c>
      <c r="I928" s="63"/>
      <c r="J928" s="63"/>
      <c r="K928" s="63"/>
      <c r="L928" s="63" t="s">
        <v>953</v>
      </c>
      <c r="M928" s="63"/>
      <c r="N928" s="130"/>
    </row>
    <row r="929" spans="2:14" s="29" customFormat="1" x14ac:dyDescent="0.25">
      <c r="B929" s="133">
        <v>915</v>
      </c>
      <c r="C929" s="63"/>
      <c r="D929" s="63" t="s">
        <v>954</v>
      </c>
      <c r="E929" s="63">
        <v>2020</v>
      </c>
      <c r="F929" s="63"/>
      <c r="G929" s="63">
        <v>103</v>
      </c>
      <c r="H929" s="128">
        <v>1</v>
      </c>
      <c r="I929" s="63"/>
      <c r="J929" s="63"/>
      <c r="K929" s="63"/>
      <c r="L929" s="63" t="s">
        <v>955</v>
      </c>
      <c r="M929" s="63"/>
      <c r="N929" s="130"/>
    </row>
    <row r="930" spans="2:14" s="29" customFormat="1" x14ac:dyDescent="0.25">
      <c r="B930" s="133">
        <v>916</v>
      </c>
      <c r="C930" s="63"/>
      <c r="D930" s="63" t="s">
        <v>956</v>
      </c>
      <c r="E930" s="63">
        <v>2020</v>
      </c>
      <c r="F930" s="63"/>
      <c r="G930" s="63">
        <v>103</v>
      </c>
      <c r="H930" s="128">
        <v>1</v>
      </c>
      <c r="I930" s="63"/>
      <c r="J930" s="63"/>
      <c r="K930" s="63"/>
      <c r="L930" s="63" t="s">
        <v>957</v>
      </c>
      <c r="M930" s="63"/>
      <c r="N930" s="130"/>
    </row>
    <row r="931" spans="2:14" s="29" customFormat="1" x14ac:dyDescent="0.25">
      <c r="B931" s="133">
        <v>917</v>
      </c>
      <c r="C931" s="63"/>
      <c r="D931" s="63" t="s">
        <v>1167</v>
      </c>
      <c r="E931" s="63">
        <v>2020</v>
      </c>
      <c r="F931" s="63"/>
      <c r="G931" s="63">
        <v>104</v>
      </c>
      <c r="H931" s="128">
        <v>1</v>
      </c>
      <c r="I931" s="63"/>
      <c r="J931" s="63"/>
      <c r="K931" s="63"/>
      <c r="L931" s="63" t="s">
        <v>958</v>
      </c>
      <c r="M931" s="63"/>
      <c r="N931" s="130"/>
    </row>
    <row r="932" spans="2:14" s="29" customFormat="1" x14ac:dyDescent="0.25">
      <c r="B932" s="133">
        <v>918</v>
      </c>
      <c r="C932" s="63"/>
      <c r="D932" s="63" t="s">
        <v>624</v>
      </c>
      <c r="E932" s="63">
        <v>2020</v>
      </c>
      <c r="F932" s="63"/>
      <c r="G932" s="63">
        <v>104</v>
      </c>
      <c r="H932" s="128">
        <v>1</v>
      </c>
      <c r="I932" s="63"/>
      <c r="J932" s="63"/>
      <c r="K932" s="63"/>
      <c r="L932" s="63" t="s">
        <v>959</v>
      </c>
      <c r="M932" s="63"/>
      <c r="N932" s="130"/>
    </row>
    <row r="933" spans="2:14" s="29" customFormat="1" x14ac:dyDescent="0.25">
      <c r="B933" s="133">
        <v>919</v>
      </c>
      <c r="C933" s="63"/>
      <c r="D933" s="63" t="s">
        <v>936</v>
      </c>
      <c r="E933" s="63">
        <v>2020</v>
      </c>
      <c r="F933" s="63"/>
      <c r="G933" s="63">
        <v>104</v>
      </c>
      <c r="H933" s="128">
        <v>1</v>
      </c>
      <c r="I933" s="63"/>
      <c r="J933" s="63"/>
      <c r="K933" s="63"/>
      <c r="L933" s="63" t="s">
        <v>960</v>
      </c>
      <c r="M933" s="63"/>
      <c r="N933" s="130"/>
    </row>
    <row r="934" spans="2:14" s="29" customFormat="1" x14ac:dyDescent="0.25">
      <c r="B934" s="133">
        <v>920</v>
      </c>
      <c r="C934" s="63"/>
      <c r="D934" s="63" t="s">
        <v>923</v>
      </c>
      <c r="E934" s="63">
        <v>2020</v>
      </c>
      <c r="F934" s="63"/>
      <c r="G934" s="63">
        <v>104</v>
      </c>
      <c r="H934" s="128">
        <v>1</v>
      </c>
      <c r="I934" s="63"/>
      <c r="J934" s="63"/>
      <c r="K934" s="63"/>
      <c r="L934" s="63" t="s">
        <v>961</v>
      </c>
      <c r="M934" s="63"/>
      <c r="N934" s="130"/>
    </row>
    <row r="935" spans="2:14" s="29" customFormat="1" x14ac:dyDescent="0.25">
      <c r="B935" s="133">
        <v>921</v>
      </c>
      <c r="C935" s="63"/>
      <c r="D935" s="63" t="s">
        <v>731</v>
      </c>
      <c r="E935" s="63">
        <v>2020</v>
      </c>
      <c r="F935" s="63"/>
      <c r="G935" s="63">
        <v>104</v>
      </c>
      <c r="H935" s="128">
        <v>1</v>
      </c>
      <c r="I935" s="63"/>
      <c r="J935" s="63"/>
      <c r="K935" s="63"/>
      <c r="L935" s="63" t="s">
        <v>962</v>
      </c>
      <c r="M935" s="63"/>
      <c r="N935" s="130"/>
    </row>
    <row r="936" spans="2:14" s="29" customFormat="1" x14ac:dyDescent="0.25">
      <c r="B936" s="133">
        <v>922</v>
      </c>
      <c r="C936" s="63"/>
      <c r="D936" s="63" t="s">
        <v>594</v>
      </c>
      <c r="E936" s="63">
        <v>2020</v>
      </c>
      <c r="F936" s="63"/>
      <c r="G936" s="63">
        <v>104</v>
      </c>
      <c r="H936" s="128">
        <v>1</v>
      </c>
      <c r="I936" s="63"/>
      <c r="J936" s="63"/>
      <c r="K936" s="63"/>
      <c r="L936" s="63" t="s">
        <v>963</v>
      </c>
      <c r="M936" s="63"/>
      <c r="N936" s="130"/>
    </row>
    <row r="937" spans="2:14" s="29" customFormat="1" x14ac:dyDescent="0.25">
      <c r="B937" s="133">
        <v>923</v>
      </c>
      <c r="C937" s="63"/>
      <c r="D937" s="63" t="s">
        <v>972</v>
      </c>
      <c r="E937" s="63">
        <v>2020</v>
      </c>
      <c r="F937" s="63"/>
      <c r="G937" s="63">
        <v>104</v>
      </c>
      <c r="H937" s="128">
        <v>1</v>
      </c>
      <c r="I937" s="63"/>
      <c r="J937" s="63"/>
      <c r="K937" s="63"/>
      <c r="L937" s="63" t="s">
        <v>964</v>
      </c>
      <c r="M937" s="63"/>
      <c r="N937" s="130"/>
    </row>
    <row r="938" spans="2:14" s="29" customFormat="1" x14ac:dyDescent="0.25">
      <c r="B938" s="133">
        <v>924</v>
      </c>
      <c r="C938" s="63"/>
      <c r="D938" s="63" t="s">
        <v>973</v>
      </c>
      <c r="E938" s="63">
        <v>2020</v>
      </c>
      <c r="F938" s="63"/>
      <c r="G938" s="63">
        <v>104</v>
      </c>
      <c r="H938" s="128">
        <v>1</v>
      </c>
      <c r="I938" s="63"/>
      <c r="J938" s="63"/>
      <c r="K938" s="63"/>
      <c r="L938" s="63" t="s">
        <v>965</v>
      </c>
      <c r="M938" s="63"/>
      <c r="N938" s="130"/>
    </row>
    <row r="939" spans="2:14" s="29" customFormat="1" x14ac:dyDescent="0.25">
      <c r="B939" s="133">
        <v>925</v>
      </c>
      <c r="C939" s="63"/>
      <c r="D939" s="63" t="s">
        <v>974</v>
      </c>
      <c r="E939" s="63">
        <v>2020</v>
      </c>
      <c r="F939" s="63"/>
      <c r="G939" s="63">
        <v>104</v>
      </c>
      <c r="H939" s="128">
        <v>1</v>
      </c>
      <c r="I939" s="63"/>
      <c r="J939" s="63"/>
      <c r="K939" s="63"/>
      <c r="L939" s="63" t="s">
        <v>966</v>
      </c>
      <c r="M939" s="63"/>
      <c r="N939" s="130"/>
    </row>
    <row r="940" spans="2:14" s="29" customFormat="1" x14ac:dyDescent="0.25">
      <c r="B940" s="133">
        <v>926</v>
      </c>
      <c r="C940" s="63"/>
      <c r="D940" s="63" t="s">
        <v>975</v>
      </c>
      <c r="E940" s="63">
        <v>2020</v>
      </c>
      <c r="F940" s="63"/>
      <c r="G940" s="63">
        <v>104</v>
      </c>
      <c r="H940" s="128">
        <v>1</v>
      </c>
      <c r="I940" s="63"/>
      <c r="J940" s="63"/>
      <c r="K940" s="63"/>
      <c r="L940" s="63" t="s">
        <v>967</v>
      </c>
      <c r="M940" s="63"/>
      <c r="N940" s="130"/>
    </row>
    <row r="941" spans="2:14" s="29" customFormat="1" x14ac:dyDescent="0.25">
      <c r="B941" s="133">
        <v>927</v>
      </c>
      <c r="C941" s="63"/>
      <c r="D941" s="63" t="s">
        <v>976</v>
      </c>
      <c r="E941" s="63">
        <v>2020</v>
      </c>
      <c r="F941" s="63"/>
      <c r="G941" s="63">
        <v>104</v>
      </c>
      <c r="H941" s="128">
        <v>1</v>
      </c>
      <c r="I941" s="63"/>
      <c r="J941" s="63"/>
      <c r="K941" s="63"/>
      <c r="L941" s="63" t="s">
        <v>968</v>
      </c>
      <c r="M941" s="63"/>
      <c r="N941" s="130"/>
    </row>
    <row r="942" spans="2:14" s="29" customFormat="1" x14ac:dyDescent="0.25">
      <c r="B942" s="133">
        <v>928</v>
      </c>
      <c r="C942" s="63"/>
      <c r="D942" s="63" t="s">
        <v>977</v>
      </c>
      <c r="E942" s="63">
        <v>2020</v>
      </c>
      <c r="F942" s="63"/>
      <c r="G942" s="63">
        <v>104</v>
      </c>
      <c r="H942" s="128">
        <v>1</v>
      </c>
      <c r="I942" s="63"/>
      <c r="J942" s="63"/>
      <c r="K942" s="63"/>
      <c r="L942" s="63" t="s">
        <v>969</v>
      </c>
      <c r="M942" s="63"/>
      <c r="N942" s="130"/>
    </row>
    <row r="943" spans="2:14" s="29" customFormat="1" x14ac:dyDescent="0.25">
      <c r="B943" s="133">
        <v>929</v>
      </c>
      <c r="C943" s="63"/>
      <c r="D943" s="63" t="s">
        <v>978</v>
      </c>
      <c r="E943" s="63">
        <v>2020</v>
      </c>
      <c r="F943" s="63"/>
      <c r="G943" s="63">
        <v>104</v>
      </c>
      <c r="H943" s="128">
        <v>1</v>
      </c>
      <c r="I943" s="63"/>
      <c r="J943" s="63"/>
      <c r="K943" s="63"/>
      <c r="L943" s="63" t="s">
        <v>970</v>
      </c>
      <c r="M943" s="63"/>
      <c r="N943" s="130"/>
    </row>
    <row r="944" spans="2:14" s="29" customFormat="1" x14ac:dyDescent="0.25">
      <c r="B944" s="133">
        <v>930</v>
      </c>
      <c r="C944" s="63"/>
      <c r="D944" s="63" t="s">
        <v>979</v>
      </c>
      <c r="E944" s="63">
        <v>2020</v>
      </c>
      <c r="F944" s="63"/>
      <c r="G944" s="63">
        <v>104</v>
      </c>
      <c r="H944" s="128">
        <v>1</v>
      </c>
      <c r="I944" s="63"/>
      <c r="J944" s="63"/>
      <c r="K944" s="63"/>
      <c r="L944" s="63" t="s">
        <v>971</v>
      </c>
      <c r="M944" s="63"/>
      <c r="N944" s="130"/>
    </row>
    <row r="945" spans="2:14" s="29" customFormat="1" x14ac:dyDescent="0.25">
      <c r="B945" s="133">
        <v>931</v>
      </c>
      <c r="C945" s="63"/>
      <c r="D945" s="63" t="s">
        <v>909</v>
      </c>
      <c r="E945" s="63">
        <v>2020</v>
      </c>
      <c r="F945" s="63"/>
      <c r="G945" s="63">
        <v>105</v>
      </c>
      <c r="H945" s="128">
        <v>1</v>
      </c>
      <c r="I945" s="63"/>
      <c r="J945" s="63"/>
      <c r="K945" s="63"/>
      <c r="L945" s="63" t="s">
        <v>980</v>
      </c>
      <c r="M945" s="63"/>
      <c r="N945" s="130"/>
    </row>
    <row r="946" spans="2:14" s="29" customFormat="1" x14ac:dyDescent="0.25">
      <c r="B946" s="133">
        <v>932</v>
      </c>
      <c r="C946" s="63"/>
      <c r="D946" s="63" t="s">
        <v>993</v>
      </c>
      <c r="E946" s="63">
        <v>2020</v>
      </c>
      <c r="F946" s="63"/>
      <c r="G946" s="63">
        <v>105</v>
      </c>
      <c r="H946" s="128">
        <v>1</v>
      </c>
      <c r="I946" s="63"/>
      <c r="J946" s="63"/>
      <c r="K946" s="63"/>
      <c r="L946" s="63" t="s">
        <v>981</v>
      </c>
      <c r="M946" s="63"/>
      <c r="N946" s="130"/>
    </row>
    <row r="947" spans="2:14" s="29" customFormat="1" x14ac:dyDescent="0.25">
      <c r="B947" s="133">
        <v>933</v>
      </c>
      <c r="C947" s="63"/>
      <c r="D947" s="63" t="s">
        <v>948</v>
      </c>
      <c r="E947" s="63">
        <v>2020</v>
      </c>
      <c r="F947" s="63"/>
      <c r="G947" s="63">
        <v>105</v>
      </c>
      <c r="H947" s="128">
        <v>1</v>
      </c>
      <c r="I947" s="63"/>
      <c r="J947" s="63"/>
      <c r="K947" s="63"/>
      <c r="L947" s="63" t="s">
        <v>982</v>
      </c>
      <c r="M947" s="63"/>
      <c r="N947" s="130"/>
    </row>
    <row r="948" spans="2:14" s="29" customFormat="1" x14ac:dyDescent="0.25">
      <c r="B948" s="133">
        <v>934</v>
      </c>
      <c r="C948" s="63"/>
      <c r="D948" s="63" t="s">
        <v>892</v>
      </c>
      <c r="E948" s="63">
        <v>2020</v>
      </c>
      <c r="F948" s="63"/>
      <c r="G948" s="63">
        <v>105</v>
      </c>
      <c r="H948" s="128">
        <v>1</v>
      </c>
      <c r="I948" s="63"/>
      <c r="J948" s="63"/>
      <c r="K948" s="63"/>
      <c r="L948" s="63" t="s">
        <v>983</v>
      </c>
      <c r="M948" s="63"/>
      <c r="N948" s="130"/>
    </row>
    <row r="949" spans="2:14" s="29" customFormat="1" x14ac:dyDescent="0.25">
      <c r="B949" s="133">
        <v>935</v>
      </c>
      <c r="C949" s="63"/>
      <c r="D949" s="63" t="s">
        <v>594</v>
      </c>
      <c r="E949" s="63">
        <v>2020</v>
      </c>
      <c r="F949" s="63"/>
      <c r="G949" s="63">
        <v>105</v>
      </c>
      <c r="H949" s="128">
        <v>1</v>
      </c>
      <c r="I949" s="63"/>
      <c r="J949" s="63"/>
      <c r="K949" s="63"/>
      <c r="L949" s="63" t="s">
        <v>984</v>
      </c>
      <c r="M949" s="63"/>
      <c r="N949" s="130"/>
    </row>
    <row r="950" spans="2:14" s="29" customFormat="1" x14ac:dyDescent="0.25">
      <c r="B950" s="133">
        <v>936</v>
      </c>
      <c r="C950" s="63"/>
      <c r="D950" s="63" t="s">
        <v>731</v>
      </c>
      <c r="E950" s="63">
        <v>2020</v>
      </c>
      <c r="F950" s="63"/>
      <c r="G950" s="63">
        <v>105</v>
      </c>
      <c r="H950" s="128">
        <v>1</v>
      </c>
      <c r="I950" s="63"/>
      <c r="J950" s="63"/>
      <c r="K950" s="63"/>
      <c r="L950" s="63" t="s">
        <v>985</v>
      </c>
      <c r="M950" s="63"/>
      <c r="N950" s="130"/>
    </row>
    <row r="951" spans="2:14" s="29" customFormat="1" x14ac:dyDescent="0.25">
      <c r="B951" s="133">
        <v>937</v>
      </c>
      <c r="C951" s="63"/>
      <c r="D951" s="63" t="s">
        <v>624</v>
      </c>
      <c r="E951" s="63">
        <v>2020</v>
      </c>
      <c r="F951" s="63"/>
      <c r="G951" s="63">
        <v>105</v>
      </c>
      <c r="H951" s="128">
        <v>1</v>
      </c>
      <c r="I951" s="63"/>
      <c r="J951" s="63"/>
      <c r="K951" s="63"/>
      <c r="L951" s="63" t="s">
        <v>986</v>
      </c>
      <c r="M951" s="63"/>
      <c r="N951" s="130"/>
    </row>
    <row r="952" spans="2:14" s="29" customFormat="1" x14ac:dyDescent="0.25">
      <c r="B952" s="133">
        <v>938</v>
      </c>
      <c r="C952" s="63"/>
      <c r="D952" s="63" t="s">
        <v>972</v>
      </c>
      <c r="E952" s="63">
        <v>2020</v>
      </c>
      <c r="F952" s="63"/>
      <c r="G952" s="63">
        <v>105</v>
      </c>
      <c r="H952" s="128">
        <v>1</v>
      </c>
      <c r="I952" s="63"/>
      <c r="J952" s="63"/>
      <c r="K952" s="63"/>
      <c r="L952" s="63" t="s">
        <v>987</v>
      </c>
      <c r="M952" s="63"/>
      <c r="N952" s="130"/>
    </row>
    <row r="953" spans="2:14" s="29" customFormat="1" x14ac:dyDescent="0.25">
      <c r="B953" s="133">
        <v>939</v>
      </c>
      <c r="C953" s="63"/>
      <c r="D953" s="63" t="s">
        <v>936</v>
      </c>
      <c r="E953" s="63">
        <v>2020</v>
      </c>
      <c r="F953" s="63"/>
      <c r="G953" s="63">
        <v>105</v>
      </c>
      <c r="H953" s="128">
        <v>1</v>
      </c>
      <c r="I953" s="63"/>
      <c r="J953" s="63"/>
      <c r="K953" s="63"/>
      <c r="L953" s="63" t="s">
        <v>988</v>
      </c>
      <c r="M953" s="63"/>
      <c r="N953" s="130"/>
    </row>
    <row r="954" spans="2:14" s="29" customFormat="1" x14ac:dyDescent="0.25">
      <c r="B954" s="133">
        <v>940</v>
      </c>
      <c r="C954" s="63"/>
      <c r="D954" s="63" t="s">
        <v>994</v>
      </c>
      <c r="E954" s="63">
        <v>2020</v>
      </c>
      <c r="F954" s="63"/>
      <c r="G954" s="63">
        <v>105</v>
      </c>
      <c r="H954" s="128">
        <v>1</v>
      </c>
      <c r="I954" s="63"/>
      <c r="J954" s="63"/>
      <c r="K954" s="63"/>
      <c r="L954" s="63" t="s">
        <v>989</v>
      </c>
      <c r="M954" s="63"/>
      <c r="N954" s="130"/>
    </row>
    <row r="955" spans="2:14" s="29" customFormat="1" x14ac:dyDescent="0.25">
      <c r="B955" s="133">
        <v>941</v>
      </c>
      <c r="C955" s="63"/>
      <c r="D955" s="63" t="s">
        <v>923</v>
      </c>
      <c r="E955" s="63">
        <v>2020</v>
      </c>
      <c r="F955" s="63"/>
      <c r="G955" s="63">
        <v>105</v>
      </c>
      <c r="H955" s="128">
        <v>1</v>
      </c>
      <c r="I955" s="63"/>
      <c r="J955" s="63"/>
      <c r="K955" s="63"/>
      <c r="L955" s="63" t="s">
        <v>990</v>
      </c>
      <c r="M955" s="63"/>
      <c r="N955" s="130"/>
    </row>
    <row r="956" spans="2:14" s="29" customFormat="1" x14ac:dyDescent="0.25">
      <c r="B956" s="133">
        <v>942</v>
      </c>
      <c r="C956" s="63"/>
      <c r="D956" s="63" t="s">
        <v>995</v>
      </c>
      <c r="E956" s="63">
        <v>2020</v>
      </c>
      <c r="F956" s="63"/>
      <c r="G956" s="63">
        <v>105</v>
      </c>
      <c r="H956" s="128">
        <v>1</v>
      </c>
      <c r="I956" s="63"/>
      <c r="J956" s="63"/>
      <c r="K956" s="63"/>
      <c r="L956" s="63" t="s">
        <v>991</v>
      </c>
      <c r="M956" s="63"/>
      <c r="N956" s="130"/>
    </row>
    <row r="957" spans="2:14" s="29" customFormat="1" x14ac:dyDescent="0.25">
      <c r="B957" s="133">
        <v>943</v>
      </c>
      <c r="C957" s="63"/>
      <c r="D957" s="63" t="s">
        <v>954</v>
      </c>
      <c r="E957" s="63">
        <v>2020</v>
      </c>
      <c r="F957" s="63"/>
      <c r="G957" s="63">
        <v>105</v>
      </c>
      <c r="H957" s="128">
        <v>1</v>
      </c>
      <c r="I957" s="63"/>
      <c r="J957" s="63"/>
      <c r="K957" s="63"/>
      <c r="L957" s="63" t="s">
        <v>992</v>
      </c>
      <c r="M957" s="63"/>
      <c r="N957" s="130"/>
    </row>
    <row r="958" spans="2:14" s="45" customFormat="1" x14ac:dyDescent="0.25">
      <c r="B958" s="136"/>
      <c r="C958" s="137"/>
      <c r="D958" s="137"/>
      <c r="E958" s="137"/>
      <c r="F958" s="137"/>
      <c r="G958" s="137"/>
      <c r="H958" s="138"/>
      <c r="I958" s="137"/>
      <c r="J958" s="137"/>
      <c r="K958" s="137"/>
      <c r="L958" s="137"/>
      <c r="M958" s="137"/>
      <c r="N958" s="139"/>
    </row>
    <row r="959" spans="2:14" s="45" customFormat="1" x14ac:dyDescent="0.25">
      <c r="B959" s="136"/>
      <c r="C959" s="137"/>
      <c r="D959" s="137"/>
      <c r="E959" s="137"/>
      <c r="F959" s="137"/>
      <c r="G959" s="137"/>
      <c r="H959" s="138"/>
      <c r="I959" s="137"/>
      <c r="J959" s="137"/>
      <c r="K959" s="137"/>
      <c r="L959" s="137"/>
      <c r="M959" s="137"/>
      <c r="N959" s="139"/>
    </row>
    <row r="960" spans="2:14" s="45" customFormat="1" x14ac:dyDescent="0.25">
      <c r="B960" s="136"/>
      <c r="C960" s="137"/>
      <c r="D960" s="137"/>
      <c r="E960" s="137"/>
      <c r="F960" s="137"/>
      <c r="G960" s="137"/>
      <c r="H960" s="138"/>
      <c r="I960" s="137"/>
      <c r="J960" s="137"/>
      <c r="K960" s="137"/>
      <c r="L960" s="137"/>
      <c r="M960" s="137"/>
      <c r="N960" s="139"/>
    </row>
    <row r="961" spans="2:14" s="45" customFormat="1" x14ac:dyDescent="0.25">
      <c r="B961" s="136"/>
      <c r="C961" s="137"/>
      <c r="D961" s="137"/>
      <c r="E961" s="137"/>
      <c r="F961" s="137"/>
      <c r="G961" s="137"/>
      <c r="H961" s="138"/>
      <c r="I961" s="137"/>
      <c r="J961" s="137"/>
      <c r="K961" s="137"/>
      <c r="L961" s="137"/>
      <c r="M961" s="137"/>
      <c r="N961" s="139"/>
    </row>
    <row r="962" spans="2:14" s="45" customFormat="1" x14ac:dyDescent="0.25">
      <c r="B962" s="136"/>
      <c r="C962" s="137"/>
      <c r="D962" s="137"/>
      <c r="E962" s="137"/>
      <c r="F962" s="137"/>
      <c r="G962" s="137"/>
      <c r="H962" s="138"/>
      <c r="I962" s="137"/>
      <c r="J962" s="137"/>
      <c r="K962" s="137"/>
      <c r="L962" s="137"/>
      <c r="M962" s="137"/>
      <c r="N962" s="139"/>
    </row>
    <row r="963" spans="2:14" s="45" customFormat="1" x14ac:dyDescent="0.25">
      <c r="B963" s="136"/>
      <c r="C963" s="137"/>
      <c r="D963" s="137"/>
      <c r="E963" s="137"/>
      <c r="F963" s="137"/>
      <c r="G963" s="137"/>
      <c r="H963" s="138"/>
      <c r="I963" s="137"/>
      <c r="J963" s="137"/>
      <c r="K963" s="137"/>
      <c r="L963" s="137"/>
      <c r="M963" s="137"/>
      <c r="N963" s="139"/>
    </row>
    <row r="964" spans="2:14" s="45" customFormat="1" x14ac:dyDescent="0.25">
      <c r="B964" s="136"/>
      <c r="C964" s="137"/>
      <c r="D964" s="137"/>
      <c r="E964" s="137"/>
      <c r="F964" s="137"/>
      <c r="G964" s="137"/>
      <c r="H964" s="138"/>
      <c r="I964" s="137"/>
      <c r="J964" s="137"/>
      <c r="K964" s="137"/>
      <c r="L964" s="137"/>
      <c r="M964" s="137"/>
      <c r="N964" s="139"/>
    </row>
    <row r="965" spans="2:14" s="45" customFormat="1" x14ac:dyDescent="0.25">
      <c r="B965" s="136"/>
      <c r="C965" s="137"/>
      <c r="D965" s="137"/>
      <c r="E965" s="137"/>
      <c r="F965" s="137"/>
      <c r="G965" s="137"/>
      <c r="H965" s="138"/>
      <c r="I965" s="137"/>
      <c r="J965" s="137"/>
      <c r="K965" s="137"/>
      <c r="L965" s="137"/>
      <c r="M965" s="137"/>
      <c r="N965" s="139"/>
    </row>
    <row r="966" spans="2:14" s="45" customFormat="1" x14ac:dyDescent="0.25">
      <c r="B966" s="136"/>
      <c r="C966" s="137"/>
      <c r="D966" s="137"/>
      <c r="E966" s="137"/>
      <c r="F966" s="137"/>
      <c r="G966" s="137"/>
      <c r="H966" s="138"/>
      <c r="I966" s="137"/>
      <c r="J966" s="137"/>
      <c r="K966" s="137"/>
      <c r="L966" s="137"/>
      <c r="M966" s="137"/>
      <c r="N966" s="139"/>
    </row>
    <row r="967" spans="2:14" s="45" customFormat="1" x14ac:dyDescent="0.25">
      <c r="B967" s="136"/>
      <c r="C967" s="137"/>
      <c r="D967" s="137"/>
      <c r="E967" s="137"/>
      <c r="F967" s="137"/>
      <c r="G967" s="137"/>
      <c r="H967" s="138"/>
      <c r="I967" s="137"/>
      <c r="J967" s="137"/>
      <c r="K967" s="137"/>
      <c r="L967" s="137"/>
      <c r="M967" s="137"/>
      <c r="N967" s="139"/>
    </row>
    <row r="968" spans="2:14" s="45" customFormat="1" x14ac:dyDescent="0.25">
      <c r="B968" s="136"/>
      <c r="C968" s="137"/>
      <c r="D968" s="137"/>
      <c r="E968" s="137"/>
      <c r="F968" s="137"/>
      <c r="G968" s="137"/>
      <c r="H968" s="138"/>
      <c r="I968" s="137"/>
      <c r="J968" s="137"/>
      <c r="K968" s="137"/>
      <c r="L968" s="137"/>
      <c r="M968" s="137"/>
      <c r="N968" s="139"/>
    </row>
    <row r="969" spans="2:14" s="45" customFormat="1" x14ac:dyDescent="0.25">
      <c r="B969" s="136"/>
      <c r="C969" s="137"/>
      <c r="D969" s="137"/>
      <c r="E969" s="137"/>
      <c r="F969" s="137"/>
      <c r="G969" s="137"/>
      <c r="H969" s="138"/>
      <c r="I969" s="137"/>
      <c r="J969" s="137"/>
      <c r="K969" s="137"/>
      <c r="L969" s="137"/>
      <c r="M969" s="137"/>
      <c r="N969" s="139"/>
    </row>
    <row r="970" spans="2:14" s="45" customFormat="1" x14ac:dyDescent="0.25">
      <c r="B970" s="136"/>
      <c r="C970" s="137"/>
      <c r="D970" s="137"/>
      <c r="E970" s="137"/>
      <c r="F970" s="137"/>
      <c r="G970" s="137"/>
      <c r="H970" s="138"/>
      <c r="I970" s="137"/>
      <c r="J970" s="137"/>
      <c r="K970" s="137"/>
      <c r="L970" s="137"/>
      <c r="M970" s="137"/>
      <c r="N970" s="139"/>
    </row>
    <row r="971" spans="2:14" s="45" customFormat="1" x14ac:dyDescent="0.25">
      <c r="B971" s="136"/>
      <c r="C971" s="137"/>
      <c r="D971" s="137"/>
      <c r="E971" s="137"/>
      <c r="F971" s="137"/>
      <c r="G971" s="137"/>
      <c r="H971" s="138"/>
      <c r="I971" s="137"/>
      <c r="J971" s="137"/>
      <c r="K971" s="137"/>
      <c r="L971" s="137"/>
      <c r="M971" s="137"/>
      <c r="N971" s="139"/>
    </row>
    <row r="972" spans="2:14" s="45" customFormat="1" x14ac:dyDescent="0.25">
      <c r="B972" s="136"/>
      <c r="C972" s="137"/>
      <c r="D972" s="137"/>
      <c r="E972" s="137"/>
      <c r="F972" s="137"/>
      <c r="G972" s="137"/>
      <c r="H972" s="138"/>
      <c r="I972" s="137"/>
      <c r="J972" s="137"/>
      <c r="K972" s="137"/>
      <c r="L972" s="137"/>
      <c r="M972" s="137"/>
      <c r="N972" s="139"/>
    </row>
    <row r="973" spans="2:14" s="45" customFormat="1" x14ac:dyDescent="0.25">
      <c r="B973" s="136"/>
      <c r="C973" s="137"/>
      <c r="D973" s="137"/>
      <c r="E973" s="137"/>
      <c r="F973" s="137"/>
      <c r="G973" s="137"/>
      <c r="H973" s="138"/>
      <c r="I973" s="137"/>
      <c r="J973" s="137"/>
      <c r="K973" s="137"/>
      <c r="L973" s="137"/>
      <c r="M973" s="137"/>
      <c r="N973" s="139"/>
    </row>
    <row r="974" spans="2:14" s="45" customFormat="1" x14ac:dyDescent="0.25">
      <c r="B974" s="136"/>
      <c r="C974" s="137"/>
      <c r="D974" s="137"/>
      <c r="E974" s="137"/>
      <c r="F974" s="137"/>
      <c r="G974" s="137"/>
      <c r="H974" s="138"/>
      <c r="I974" s="137"/>
      <c r="J974" s="137"/>
      <c r="K974" s="137"/>
      <c r="L974" s="137"/>
      <c r="M974" s="137"/>
      <c r="N974" s="139"/>
    </row>
    <row r="975" spans="2:14" s="45" customFormat="1" x14ac:dyDescent="0.25">
      <c r="B975" s="136"/>
      <c r="C975" s="137"/>
      <c r="D975" s="137"/>
      <c r="E975" s="137"/>
      <c r="F975" s="137"/>
      <c r="G975" s="137"/>
      <c r="H975" s="138"/>
      <c r="I975" s="137"/>
      <c r="J975" s="137"/>
      <c r="K975" s="137"/>
      <c r="L975" s="137"/>
      <c r="M975" s="137"/>
      <c r="N975" s="139"/>
    </row>
    <row r="976" spans="2:14" s="45" customFormat="1" x14ac:dyDescent="0.25">
      <c r="B976" s="136"/>
      <c r="C976" s="137"/>
      <c r="D976" s="137"/>
      <c r="E976" s="137"/>
      <c r="F976" s="137"/>
      <c r="G976" s="137"/>
      <c r="H976" s="138"/>
      <c r="I976" s="137"/>
      <c r="J976" s="137"/>
      <c r="K976" s="137"/>
      <c r="L976" s="137"/>
      <c r="M976" s="137"/>
      <c r="N976" s="139"/>
    </row>
    <row r="977" spans="2:14" s="45" customFormat="1" x14ac:dyDescent="0.25">
      <c r="B977" s="136"/>
      <c r="C977" s="137"/>
      <c r="D977" s="137"/>
      <c r="E977" s="137"/>
      <c r="F977" s="137"/>
      <c r="G977" s="137"/>
      <c r="H977" s="138"/>
      <c r="I977" s="137"/>
      <c r="J977" s="137"/>
      <c r="K977" s="137"/>
      <c r="L977" s="137"/>
      <c r="M977" s="137"/>
      <c r="N977" s="139"/>
    </row>
    <row r="978" spans="2:14" s="45" customFormat="1" x14ac:dyDescent="0.25">
      <c r="B978" s="136"/>
      <c r="C978" s="137"/>
      <c r="D978" s="137"/>
      <c r="E978" s="137"/>
      <c r="F978" s="137"/>
      <c r="G978" s="137"/>
      <c r="H978" s="138"/>
      <c r="I978" s="137"/>
      <c r="J978" s="137"/>
      <c r="K978" s="137"/>
      <c r="L978" s="137"/>
      <c r="M978" s="137"/>
      <c r="N978" s="139"/>
    </row>
    <row r="979" spans="2:14" s="45" customFormat="1" x14ac:dyDescent="0.25">
      <c r="B979" s="136"/>
      <c r="C979" s="137"/>
      <c r="D979" s="137"/>
      <c r="E979" s="137"/>
      <c r="F979" s="137"/>
      <c r="G979" s="137"/>
      <c r="H979" s="138"/>
      <c r="I979" s="137"/>
      <c r="J979" s="137"/>
      <c r="K979" s="137"/>
      <c r="L979" s="137"/>
      <c r="M979" s="137"/>
      <c r="N979" s="139"/>
    </row>
    <row r="980" spans="2:14" s="45" customFormat="1" x14ac:dyDescent="0.25">
      <c r="B980" s="136"/>
      <c r="C980" s="137"/>
      <c r="D980" s="137"/>
      <c r="E980" s="137"/>
      <c r="F980" s="137"/>
      <c r="G980" s="137"/>
      <c r="H980" s="138"/>
      <c r="I980" s="137"/>
      <c r="J980" s="137"/>
      <c r="K980" s="137"/>
      <c r="L980" s="137"/>
      <c r="M980" s="137"/>
      <c r="N980" s="139"/>
    </row>
    <row r="981" spans="2:14" s="45" customFormat="1" x14ac:dyDescent="0.25">
      <c r="B981" s="136"/>
      <c r="C981" s="137"/>
      <c r="D981" s="137"/>
      <c r="E981" s="137"/>
      <c r="F981" s="137"/>
      <c r="G981" s="137"/>
      <c r="H981" s="138"/>
      <c r="I981" s="137"/>
      <c r="J981" s="137"/>
      <c r="K981" s="137"/>
      <c r="L981" s="137"/>
      <c r="M981" s="137"/>
      <c r="N981" s="139"/>
    </row>
    <row r="982" spans="2:14" s="45" customFormat="1" x14ac:dyDescent="0.25">
      <c r="B982" s="136"/>
      <c r="C982" s="137"/>
      <c r="D982" s="137"/>
      <c r="E982" s="137"/>
      <c r="F982" s="137"/>
      <c r="G982" s="137"/>
      <c r="H982" s="138"/>
      <c r="I982" s="137"/>
      <c r="J982" s="137"/>
      <c r="K982" s="137"/>
      <c r="L982" s="137"/>
      <c r="M982" s="137"/>
      <c r="N982" s="139"/>
    </row>
    <row r="983" spans="2:14" s="45" customFormat="1" x14ac:dyDescent="0.25">
      <c r="B983" s="136"/>
      <c r="C983" s="137"/>
      <c r="D983" s="137"/>
      <c r="E983" s="137"/>
      <c r="F983" s="137"/>
      <c r="G983" s="137"/>
      <c r="H983" s="138"/>
      <c r="I983" s="137"/>
      <c r="J983" s="137"/>
      <c r="K983" s="137"/>
      <c r="L983" s="137"/>
      <c r="M983" s="137"/>
      <c r="N983" s="139"/>
    </row>
    <row r="984" spans="2:14" x14ac:dyDescent="0.25">
      <c r="B984" s="131"/>
      <c r="C984" s="69"/>
      <c r="D984" s="69"/>
      <c r="E984" s="69"/>
      <c r="F984" s="69"/>
      <c r="G984" s="69"/>
      <c r="H984" s="128"/>
      <c r="I984" s="69"/>
      <c r="J984" s="69"/>
      <c r="K984" s="69"/>
      <c r="L984" s="69"/>
      <c r="M984" s="69"/>
      <c r="N984" s="132"/>
    </row>
    <row r="985" spans="2:14" x14ac:dyDescent="0.25">
      <c r="B985" s="131"/>
      <c r="C985" s="69"/>
      <c r="D985" s="69"/>
      <c r="E985" s="69"/>
      <c r="F985" s="69"/>
      <c r="G985" s="69"/>
      <c r="H985" s="128"/>
      <c r="I985" s="69"/>
      <c r="J985" s="69"/>
      <c r="K985" s="69"/>
      <c r="L985" s="69"/>
      <c r="M985" s="69"/>
      <c r="N985" s="132"/>
    </row>
    <row r="986" spans="2:14" x14ac:dyDescent="0.25">
      <c r="B986" s="131"/>
      <c r="C986" s="69"/>
      <c r="D986" s="69"/>
      <c r="E986" s="69"/>
      <c r="F986" s="69"/>
      <c r="G986" s="69"/>
      <c r="H986" s="128"/>
      <c r="I986" s="69"/>
      <c r="J986" s="69"/>
      <c r="K986" s="69"/>
      <c r="L986" s="69"/>
      <c r="M986" s="69"/>
      <c r="N986" s="132"/>
    </row>
    <row r="987" spans="2:14" x14ac:dyDescent="0.25">
      <c r="B987" s="131"/>
      <c r="C987" s="69"/>
      <c r="D987" s="69"/>
      <c r="E987" s="69"/>
      <c r="F987" s="69"/>
      <c r="G987" s="69"/>
      <c r="H987" s="128"/>
      <c r="I987" s="69"/>
      <c r="J987" s="69"/>
      <c r="K987" s="69"/>
      <c r="L987" s="69"/>
      <c r="M987" s="69"/>
      <c r="N987" s="132"/>
    </row>
    <row r="988" spans="2:14" x14ac:dyDescent="0.25">
      <c r="B988" s="131"/>
      <c r="C988" s="69"/>
      <c r="D988" s="69"/>
      <c r="E988" s="69"/>
      <c r="F988" s="69"/>
      <c r="G988" s="69"/>
      <c r="H988" s="128"/>
      <c r="I988" s="69"/>
      <c r="J988" s="69"/>
      <c r="K988" s="69"/>
      <c r="L988" s="69"/>
      <c r="M988" s="69"/>
      <c r="N988" s="132"/>
    </row>
    <row r="989" spans="2:14" x14ac:dyDescent="0.25">
      <c r="B989" s="131"/>
      <c r="C989" s="69"/>
      <c r="D989" s="69"/>
      <c r="E989" s="69"/>
      <c r="F989" s="69"/>
      <c r="G989" s="69"/>
      <c r="H989" s="128"/>
      <c r="I989" s="69"/>
      <c r="J989" s="69"/>
      <c r="K989" s="69"/>
      <c r="L989" s="69"/>
      <c r="M989" s="69"/>
      <c r="N989" s="132"/>
    </row>
    <row r="990" spans="2:14" x14ac:dyDescent="0.25">
      <c r="B990" s="131"/>
      <c r="C990" s="69"/>
      <c r="D990" s="69"/>
      <c r="E990" s="69"/>
      <c r="F990" s="69"/>
      <c r="G990" s="69"/>
      <c r="H990" s="128"/>
      <c r="I990" s="69"/>
      <c r="J990" s="69"/>
      <c r="K990" s="69"/>
      <c r="L990" s="69"/>
      <c r="M990" s="69"/>
      <c r="N990" s="132"/>
    </row>
    <row r="991" spans="2:14" x14ac:dyDescent="0.25">
      <c r="B991" s="131"/>
      <c r="C991" s="69"/>
      <c r="D991" s="69"/>
      <c r="E991" s="69"/>
      <c r="F991" s="69"/>
      <c r="G991" s="69"/>
      <c r="H991" s="128"/>
      <c r="I991" s="69"/>
      <c r="J991" s="69"/>
      <c r="K991" s="69"/>
      <c r="L991" s="69"/>
      <c r="M991" s="69"/>
      <c r="N991" s="132"/>
    </row>
    <row r="992" spans="2:14" x14ac:dyDescent="0.25">
      <c r="B992" s="131"/>
      <c r="C992" s="69"/>
      <c r="D992" s="69"/>
      <c r="E992" s="69"/>
      <c r="F992" s="69"/>
      <c r="G992" s="69"/>
      <c r="H992" s="128"/>
      <c r="I992" s="69"/>
      <c r="J992" s="69"/>
      <c r="K992" s="69"/>
      <c r="L992" s="69"/>
      <c r="M992" s="69"/>
      <c r="N992" s="132"/>
    </row>
    <row r="993" spans="2:14" x14ac:dyDescent="0.25">
      <c r="B993" s="131"/>
      <c r="C993" s="69"/>
      <c r="D993" s="69"/>
      <c r="E993" s="69"/>
      <c r="F993" s="69"/>
      <c r="G993" s="69"/>
      <c r="H993" s="128"/>
      <c r="I993" s="69"/>
      <c r="J993" s="69"/>
      <c r="K993" s="69"/>
      <c r="L993" s="69"/>
      <c r="M993" s="69"/>
      <c r="N993" s="132"/>
    </row>
    <row r="994" spans="2:14" x14ac:dyDescent="0.25">
      <c r="B994" s="131"/>
      <c r="C994" s="69"/>
      <c r="D994" s="69"/>
      <c r="E994" s="69"/>
      <c r="F994" s="69"/>
      <c r="G994" s="69"/>
      <c r="H994" s="128"/>
      <c r="I994" s="69"/>
      <c r="J994" s="69"/>
      <c r="K994" s="69"/>
      <c r="L994" s="69"/>
      <c r="M994" s="69"/>
      <c r="N994" s="132"/>
    </row>
    <row r="995" spans="2:14" x14ac:dyDescent="0.25">
      <c r="B995" s="131"/>
      <c r="C995" s="69"/>
      <c r="D995" s="69"/>
      <c r="E995" s="69"/>
      <c r="F995" s="69"/>
      <c r="G995" s="69"/>
      <c r="H995" s="128"/>
      <c r="I995" s="69"/>
      <c r="J995" s="69"/>
      <c r="K995" s="69"/>
      <c r="L995" s="69"/>
      <c r="M995" s="69"/>
      <c r="N995" s="132"/>
    </row>
    <row r="996" spans="2:14" x14ac:dyDescent="0.25">
      <c r="B996" s="131"/>
      <c r="C996" s="69"/>
      <c r="D996" s="69"/>
      <c r="E996" s="69"/>
      <c r="F996" s="69"/>
      <c r="G996" s="69"/>
      <c r="H996" s="128"/>
      <c r="I996" s="69"/>
      <c r="J996" s="69"/>
      <c r="K996" s="69"/>
      <c r="L996" s="69"/>
      <c r="M996" s="69"/>
      <c r="N996" s="132"/>
    </row>
    <row r="997" spans="2:14" x14ac:dyDescent="0.25">
      <c r="B997" s="131"/>
      <c r="C997" s="69"/>
      <c r="D997" s="69"/>
      <c r="E997" s="69"/>
      <c r="F997" s="69"/>
      <c r="G997" s="69"/>
      <c r="H997" s="128"/>
      <c r="I997" s="69"/>
      <c r="J997" s="69"/>
      <c r="K997" s="69"/>
      <c r="L997" s="69"/>
      <c r="M997" s="69"/>
      <c r="N997" s="132"/>
    </row>
    <row r="998" spans="2:14" x14ac:dyDescent="0.25">
      <c r="B998" s="131"/>
      <c r="C998" s="69"/>
      <c r="D998" s="69"/>
      <c r="E998" s="69"/>
      <c r="F998" s="69"/>
      <c r="G998" s="69"/>
      <c r="H998" s="128"/>
      <c r="I998" s="69"/>
      <c r="J998" s="69"/>
      <c r="K998" s="69"/>
      <c r="L998" s="69"/>
      <c r="M998" s="69"/>
      <c r="N998" s="132"/>
    </row>
    <row r="999" spans="2:14" x14ac:dyDescent="0.25">
      <c r="B999" s="131"/>
      <c r="C999" s="69"/>
      <c r="D999" s="69"/>
      <c r="E999" s="69"/>
      <c r="F999" s="69"/>
      <c r="G999" s="69"/>
      <c r="H999" s="128"/>
      <c r="I999" s="69"/>
      <c r="J999" s="69"/>
      <c r="K999" s="69"/>
      <c r="L999" s="69"/>
      <c r="M999" s="69"/>
      <c r="N999" s="132"/>
    </row>
    <row r="1000" spans="2:14" x14ac:dyDescent="0.25">
      <c r="B1000" s="131"/>
      <c r="C1000" s="69"/>
      <c r="D1000" s="69"/>
      <c r="E1000" s="69"/>
      <c r="F1000" s="69"/>
      <c r="G1000" s="69"/>
      <c r="H1000" s="128"/>
      <c r="I1000" s="69"/>
      <c r="J1000" s="69"/>
      <c r="K1000" s="69"/>
      <c r="L1000" s="69"/>
      <c r="M1000" s="69"/>
      <c r="N1000" s="132"/>
    </row>
    <row r="1001" spans="2:14" x14ac:dyDescent="0.25">
      <c r="B1001" s="131"/>
      <c r="C1001" s="69"/>
      <c r="D1001" s="69"/>
      <c r="E1001" s="69"/>
      <c r="F1001" s="69"/>
      <c r="G1001" s="69"/>
      <c r="H1001" s="128"/>
      <c r="I1001" s="69"/>
      <c r="J1001" s="69"/>
      <c r="K1001" s="69"/>
      <c r="L1001" s="69"/>
      <c r="M1001" s="69"/>
      <c r="N1001" s="132"/>
    </row>
    <row r="1002" spans="2:14" x14ac:dyDescent="0.25">
      <c r="B1002" s="131"/>
      <c r="C1002" s="69"/>
      <c r="D1002" s="69"/>
      <c r="E1002" s="69"/>
      <c r="F1002" s="69"/>
      <c r="G1002" s="69"/>
      <c r="H1002" s="128"/>
      <c r="I1002" s="69"/>
      <c r="J1002" s="69"/>
      <c r="K1002" s="69"/>
      <c r="L1002" s="69"/>
      <c r="M1002" s="69"/>
      <c r="N1002" s="132"/>
    </row>
    <row r="1003" spans="2:14" x14ac:dyDescent="0.25">
      <c r="B1003" s="131"/>
      <c r="C1003" s="69"/>
      <c r="D1003" s="69"/>
      <c r="E1003" s="69"/>
      <c r="F1003" s="69"/>
      <c r="G1003" s="69"/>
      <c r="H1003" s="128"/>
      <c r="I1003" s="69"/>
      <c r="J1003" s="69"/>
      <c r="K1003" s="69"/>
      <c r="L1003" s="69"/>
      <c r="M1003" s="69"/>
      <c r="N1003" s="132"/>
    </row>
    <row r="1004" spans="2:14" x14ac:dyDescent="0.25">
      <c r="B1004" s="131"/>
      <c r="C1004" s="69"/>
      <c r="D1004" s="69"/>
      <c r="E1004" s="69"/>
      <c r="F1004" s="69"/>
      <c r="G1004" s="69"/>
      <c r="H1004" s="128"/>
      <c r="I1004" s="69"/>
      <c r="J1004" s="69"/>
      <c r="K1004" s="69"/>
      <c r="L1004" s="69"/>
      <c r="M1004" s="69"/>
      <c r="N1004" s="132"/>
    </row>
    <row r="1005" spans="2:14" x14ac:dyDescent="0.25">
      <c r="B1005" s="131"/>
      <c r="C1005" s="69"/>
      <c r="D1005" s="69"/>
      <c r="E1005" s="69"/>
      <c r="F1005" s="69"/>
      <c r="G1005" s="69"/>
      <c r="H1005" s="128"/>
      <c r="I1005" s="69"/>
      <c r="J1005" s="69"/>
      <c r="K1005" s="69"/>
      <c r="L1005" s="69"/>
      <c r="M1005" s="69"/>
      <c r="N1005" s="132"/>
    </row>
    <row r="1006" spans="2:14" x14ac:dyDescent="0.25">
      <c r="B1006" s="131"/>
      <c r="C1006" s="69"/>
      <c r="D1006" s="69"/>
      <c r="E1006" s="69"/>
      <c r="F1006" s="69"/>
      <c r="G1006" s="69"/>
      <c r="H1006" s="128"/>
      <c r="I1006" s="69"/>
      <c r="J1006" s="69"/>
      <c r="K1006" s="69"/>
      <c r="L1006" s="69"/>
      <c r="M1006" s="69"/>
      <c r="N1006" s="132"/>
    </row>
    <row r="1007" spans="2:14" x14ac:dyDescent="0.25">
      <c r="B1007" s="131"/>
      <c r="C1007" s="69"/>
      <c r="D1007" s="69"/>
      <c r="E1007" s="69"/>
      <c r="F1007" s="69"/>
      <c r="G1007" s="69"/>
      <c r="H1007" s="128"/>
      <c r="I1007" s="69"/>
      <c r="J1007" s="69"/>
      <c r="K1007" s="69"/>
      <c r="L1007" s="69"/>
      <c r="M1007" s="69"/>
      <c r="N1007" s="132"/>
    </row>
    <row r="1008" spans="2:14" x14ac:dyDescent="0.25">
      <c r="B1008" s="131"/>
      <c r="C1008" s="69"/>
      <c r="D1008" s="69"/>
      <c r="E1008" s="69"/>
      <c r="F1008" s="69"/>
      <c r="G1008" s="69"/>
      <c r="H1008" s="128"/>
      <c r="I1008" s="69"/>
      <c r="J1008" s="69"/>
      <c r="K1008" s="69"/>
      <c r="L1008" s="69"/>
      <c r="M1008" s="69"/>
      <c r="N1008" s="132"/>
    </row>
    <row r="1009" spans="2:14" x14ac:dyDescent="0.25">
      <c r="B1009" s="131"/>
      <c r="C1009" s="69"/>
      <c r="D1009" s="69"/>
      <c r="E1009" s="69"/>
      <c r="F1009" s="69"/>
      <c r="G1009" s="69"/>
      <c r="H1009" s="128"/>
      <c r="I1009" s="69"/>
      <c r="J1009" s="69"/>
      <c r="K1009" s="69"/>
      <c r="L1009" s="69"/>
      <c r="M1009" s="69"/>
      <c r="N1009" s="132"/>
    </row>
    <row r="1010" spans="2:14" x14ac:dyDescent="0.25">
      <c r="B1010" s="131"/>
      <c r="C1010" s="69"/>
      <c r="D1010" s="69"/>
      <c r="E1010" s="69"/>
      <c r="F1010" s="69"/>
      <c r="G1010" s="69"/>
      <c r="H1010" s="128"/>
      <c r="I1010" s="69"/>
      <c r="J1010" s="69"/>
      <c r="K1010" s="69"/>
      <c r="L1010" s="69"/>
      <c r="M1010" s="69"/>
      <c r="N1010" s="132"/>
    </row>
    <row r="1011" spans="2:14" x14ac:dyDescent="0.25">
      <c r="B1011" s="131"/>
      <c r="C1011" s="69"/>
      <c r="D1011" s="69"/>
      <c r="E1011" s="69"/>
      <c r="F1011" s="69"/>
      <c r="G1011" s="69"/>
      <c r="H1011" s="128"/>
      <c r="I1011" s="69"/>
      <c r="J1011" s="69"/>
      <c r="K1011" s="69"/>
      <c r="L1011" s="69"/>
      <c r="M1011" s="69"/>
      <c r="N1011" s="132"/>
    </row>
    <row r="1012" spans="2:14" x14ac:dyDescent="0.25">
      <c r="B1012" s="131"/>
      <c r="C1012" s="69"/>
      <c r="D1012" s="69"/>
      <c r="E1012" s="69"/>
      <c r="F1012" s="69"/>
      <c r="G1012" s="69"/>
      <c r="H1012" s="128"/>
      <c r="I1012" s="69"/>
      <c r="J1012" s="69"/>
      <c r="K1012" s="69"/>
      <c r="L1012" s="69"/>
      <c r="M1012" s="69"/>
      <c r="N1012" s="132"/>
    </row>
    <row r="1013" spans="2:14" x14ac:dyDescent="0.25">
      <c r="B1013" s="131"/>
      <c r="C1013" s="69"/>
      <c r="D1013" s="69"/>
      <c r="E1013" s="69"/>
      <c r="F1013" s="69"/>
      <c r="G1013" s="69"/>
      <c r="H1013" s="128"/>
      <c r="I1013" s="69"/>
      <c r="J1013" s="69"/>
      <c r="K1013" s="69"/>
      <c r="L1013" s="69"/>
      <c r="M1013" s="69"/>
      <c r="N1013" s="132"/>
    </row>
    <row r="1014" spans="2:14" x14ac:dyDescent="0.25">
      <c r="B1014" s="131"/>
      <c r="C1014" s="69"/>
      <c r="D1014" s="69"/>
      <c r="E1014" s="69"/>
      <c r="F1014" s="69"/>
      <c r="G1014" s="69"/>
      <c r="H1014" s="128"/>
      <c r="I1014" s="69"/>
      <c r="J1014" s="69"/>
      <c r="K1014" s="69"/>
      <c r="L1014" s="69"/>
      <c r="M1014" s="69"/>
      <c r="N1014" s="132"/>
    </row>
    <row r="1015" spans="2:14" x14ac:dyDescent="0.25">
      <c r="B1015" s="131"/>
      <c r="C1015" s="69"/>
      <c r="D1015" s="69"/>
      <c r="E1015" s="69"/>
      <c r="F1015" s="69"/>
      <c r="G1015" s="69"/>
      <c r="H1015" s="128"/>
      <c r="I1015" s="69"/>
      <c r="J1015" s="69"/>
      <c r="K1015" s="69"/>
      <c r="L1015" s="69"/>
      <c r="M1015" s="69"/>
      <c r="N1015" s="132"/>
    </row>
    <row r="1016" spans="2:14" x14ac:dyDescent="0.25">
      <c r="B1016" s="131"/>
      <c r="C1016" s="69"/>
      <c r="D1016" s="69"/>
      <c r="E1016" s="69"/>
      <c r="F1016" s="69"/>
      <c r="G1016" s="69"/>
      <c r="H1016" s="128"/>
      <c r="I1016" s="69"/>
      <c r="J1016" s="69"/>
      <c r="K1016" s="69"/>
      <c r="L1016" s="69"/>
      <c r="M1016" s="69"/>
      <c r="N1016" s="132"/>
    </row>
    <row r="1017" spans="2:14" x14ac:dyDescent="0.25">
      <c r="B1017" s="131"/>
      <c r="C1017" s="69"/>
      <c r="D1017" s="69"/>
      <c r="E1017" s="69"/>
      <c r="F1017" s="69"/>
      <c r="G1017" s="69"/>
      <c r="H1017" s="128"/>
      <c r="I1017" s="69"/>
      <c r="J1017" s="69"/>
      <c r="K1017" s="69"/>
      <c r="L1017" s="69"/>
      <c r="M1017" s="69"/>
      <c r="N1017" s="132"/>
    </row>
    <row r="1018" spans="2:14" x14ac:dyDescent="0.25">
      <c r="B1018" s="131"/>
      <c r="C1018" s="69"/>
      <c r="D1018" s="69"/>
      <c r="E1018" s="69"/>
      <c r="F1018" s="69"/>
      <c r="G1018" s="69"/>
      <c r="H1018" s="128"/>
      <c r="I1018" s="69"/>
      <c r="J1018" s="69"/>
      <c r="K1018" s="69"/>
      <c r="L1018" s="69"/>
      <c r="M1018" s="69"/>
      <c r="N1018" s="132"/>
    </row>
    <row r="1019" spans="2:14" x14ac:dyDescent="0.25">
      <c r="B1019" s="131"/>
      <c r="C1019" s="69"/>
      <c r="D1019" s="69"/>
      <c r="E1019" s="69"/>
      <c r="F1019" s="69"/>
      <c r="G1019" s="69"/>
      <c r="H1019" s="128"/>
      <c r="I1019" s="69"/>
      <c r="J1019" s="69"/>
      <c r="K1019" s="69"/>
      <c r="L1019" s="69"/>
      <c r="M1019" s="69"/>
      <c r="N1019" s="132"/>
    </row>
    <row r="1020" spans="2:14" x14ac:dyDescent="0.25">
      <c r="B1020" s="131"/>
      <c r="C1020" s="69"/>
      <c r="D1020" s="69"/>
      <c r="E1020" s="69"/>
      <c r="F1020" s="69"/>
      <c r="G1020" s="69"/>
      <c r="H1020" s="128"/>
      <c r="I1020" s="69"/>
      <c r="J1020" s="69"/>
      <c r="K1020" s="69"/>
      <c r="L1020" s="69"/>
      <c r="M1020" s="69"/>
      <c r="N1020" s="132"/>
    </row>
    <row r="1021" spans="2:14" x14ac:dyDescent="0.25">
      <c r="B1021" s="131"/>
      <c r="C1021" s="69"/>
      <c r="D1021" s="69"/>
      <c r="E1021" s="69"/>
      <c r="F1021" s="69"/>
      <c r="G1021" s="69"/>
      <c r="H1021" s="128"/>
      <c r="I1021" s="69"/>
      <c r="J1021" s="69"/>
      <c r="K1021" s="69"/>
      <c r="L1021" s="69"/>
      <c r="M1021" s="69"/>
      <c r="N1021" s="132"/>
    </row>
    <row r="1022" spans="2:14" x14ac:dyDescent="0.25">
      <c r="B1022" s="131"/>
      <c r="C1022" s="69"/>
      <c r="D1022" s="69"/>
      <c r="E1022" s="69"/>
      <c r="F1022" s="69"/>
      <c r="G1022" s="69"/>
      <c r="H1022" s="128"/>
      <c r="I1022" s="69"/>
      <c r="J1022" s="69"/>
      <c r="K1022" s="69"/>
      <c r="L1022" s="69"/>
      <c r="M1022" s="69"/>
      <c r="N1022" s="132"/>
    </row>
    <row r="1023" spans="2:14" x14ac:dyDescent="0.25">
      <c r="B1023" s="131"/>
      <c r="C1023" s="69"/>
      <c r="D1023" s="69"/>
      <c r="E1023" s="69"/>
      <c r="F1023" s="69"/>
      <c r="G1023" s="69"/>
      <c r="H1023" s="128"/>
      <c r="I1023" s="69"/>
      <c r="J1023" s="69"/>
      <c r="K1023" s="69"/>
      <c r="L1023" s="69"/>
      <c r="M1023" s="69"/>
      <c r="N1023" s="132"/>
    </row>
    <row r="1024" spans="2:14" x14ac:dyDescent="0.25">
      <c r="B1024" s="131"/>
      <c r="C1024" s="69"/>
      <c r="D1024" s="69"/>
      <c r="E1024" s="69"/>
      <c r="F1024" s="69"/>
      <c r="G1024" s="69"/>
      <c r="H1024" s="128"/>
      <c r="I1024" s="69"/>
      <c r="J1024" s="69"/>
      <c r="K1024" s="69"/>
      <c r="L1024" s="69"/>
      <c r="M1024" s="69"/>
      <c r="N1024" s="132"/>
    </row>
    <row r="1025" spans="2:14" x14ac:dyDescent="0.25">
      <c r="B1025" s="131"/>
      <c r="C1025" s="69"/>
      <c r="D1025" s="69"/>
      <c r="E1025" s="69"/>
      <c r="F1025" s="69"/>
      <c r="G1025" s="69"/>
      <c r="H1025" s="128"/>
      <c r="I1025" s="69"/>
      <c r="J1025" s="69"/>
      <c r="K1025" s="69"/>
      <c r="L1025" s="69"/>
      <c r="M1025" s="69"/>
      <c r="N1025" s="132"/>
    </row>
    <row r="1026" spans="2:14" x14ac:dyDescent="0.25">
      <c r="B1026" s="131"/>
      <c r="C1026" s="69"/>
      <c r="D1026" s="69"/>
      <c r="E1026" s="69"/>
      <c r="F1026" s="69"/>
      <c r="G1026" s="69"/>
      <c r="H1026" s="128"/>
      <c r="I1026" s="69"/>
      <c r="J1026" s="69"/>
      <c r="K1026" s="69"/>
      <c r="L1026" s="69"/>
      <c r="M1026" s="69"/>
      <c r="N1026" s="132"/>
    </row>
    <row r="1027" spans="2:14" x14ac:dyDescent="0.25">
      <c r="B1027" s="131"/>
      <c r="C1027" s="69"/>
      <c r="D1027" s="69"/>
      <c r="E1027" s="69"/>
      <c r="F1027" s="69"/>
      <c r="G1027" s="69"/>
      <c r="H1027" s="128"/>
      <c r="I1027" s="69"/>
      <c r="J1027" s="69"/>
      <c r="K1027" s="69"/>
      <c r="L1027" s="69"/>
      <c r="M1027" s="69"/>
      <c r="N1027" s="132"/>
    </row>
    <row r="1028" spans="2:14" x14ac:dyDescent="0.25">
      <c r="B1028" s="131"/>
      <c r="C1028" s="69"/>
      <c r="D1028" s="69"/>
      <c r="E1028" s="69"/>
      <c r="F1028" s="69"/>
      <c r="G1028" s="69"/>
      <c r="H1028" s="128"/>
      <c r="I1028" s="69"/>
      <c r="J1028" s="69"/>
      <c r="K1028" s="69"/>
      <c r="L1028" s="69"/>
      <c r="M1028" s="69"/>
      <c r="N1028" s="132"/>
    </row>
    <row r="1029" spans="2:14" x14ac:dyDescent="0.25">
      <c r="B1029" s="131"/>
      <c r="C1029" s="69"/>
      <c r="D1029" s="69"/>
      <c r="E1029" s="69"/>
      <c r="F1029" s="69"/>
      <c r="G1029" s="69"/>
      <c r="H1029" s="128"/>
      <c r="I1029" s="69"/>
      <c r="J1029" s="69"/>
      <c r="K1029" s="69"/>
      <c r="L1029" s="69"/>
      <c r="M1029" s="69"/>
      <c r="N1029" s="132"/>
    </row>
    <row r="1030" spans="2:14" x14ac:dyDescent="0.25">
      <c r="B1030" s="131"/>
      <c r="C1030" s="69"/>
      <c r="D1030" s="69"/>
      <c r="E1030" s="69"/>
      <c r="F1030" s="69"/>
      <c r="G1030" s="69"/>
      <c r="H1030" s="128"/>
      <c r="I1030" s="69"/>
      <c r="J1030" s="69"/>
      <c r="K1030" s="69"/>
      <c r="L1030" s="69"/>
      <c r="M1030" s="69"/>
      <c r="N1030" s="132"/>
    </row>
    <row r="1031" spans="2:14" x14ac:dyDescent="0.25">
      <c r="B1031" s="131"/>
      <c r="C1031" s="69"/>
      <c r="D1031" s="69"/>
      <c r="E1031" s="69"/>
      <c r="F1031" s="69"/>
      <c r="G1031" s="69"/>
      <c r="H1031" s="128"/>
      <c r="I1031" s="69"/>
      <c r="J1031" s="69"/>
      <c r="K1031" s="69"/>
      <c r="L1031" s="69"/>
      <c r="M1031" s="69"/>
      <c r="N1031" s="132"/>
    </row>
    <row r="1032" spans="2:14" x14ac:dyDescent="0.25">
      <c r="B1032" s="131"/>
      <c r="C1032" s="69"/>
      <c r="D1032" s="69"/>
      <c r="E1032" s="69"/>
      <c r="F1032" s="69"/>
      <c r="G1032" s="69"/>
      <c r="H1032" s="128"/>
      <c r="I1032" s="69"/>
      <c r="J1032" s="69"/>
      <c r="K1032" s="69"/>
      <c r="L1032" s="69"/>
      <c r="M1032" s="69"/>
      <c r="N1032" s="132"/>
    </row>
    <row r="1033" spans="2:14" x14ac:dyDescent="0.25">
      <c r="B1033" s="131"/>
      <c r="C1033" s="69"/>
      <c r="D1033" s="69"/>
      <c r="E1033" s="69"/>
      <c r="F1033" s="69"/>
      <c r="G1033" s="69"/>
      <c r="H1033" s="128"/>
      <c r="I1033" s="69"/>
      <c r="J1033" s="69"/>
      <c r="K1033" s="69"/>
      <c r="L1033" s="69"/>
      <c r="M1033" s="69"/>
      <c r="N1033" s="132"/>
    </row>
    <row r="1034" spans="2:14" x14ac:dyDescent="0.25">
      <c r="B1034" s="131"/>
      <c r="C1034" s="69"/>
      <c r="D1034" s="69"/>
      <c r="E1034" s="69"/>
      <c r="F1034" s="69"/>
      <c r="G1034" s="69"/>
      <c r="H1034" s="128"/>
      <c r="I1034" s="69"/>
      <c r="J1034" s="69"/>
      <c r="K1034" s="69"/>
      <c r="L1034" s="69"/>
      <c r="M1034" s="69"/>
      <c r="N1034" s="132"/>
    </row>
    <row r="1035" spans="2:14" x14ac:dyDescent="0.25">
      <c r="B1035" s="131"/>
      <c r="C1035" s="69"/>
      <c r="D1035" s="69"/>
      <c r="E1035" s="69"/>
      <c r="F1035" s="69"/>
      <c r="G1035" s="69"/>
      <c r="H1035" s="128"/>
      <c r="I1035" s="69"/>
      <c r="J1035" s="69"/>
      <c r="K1035" s="69"/>
      <c r="L1035" s="69"/>
      <c r="M1035" s="69"/>
      <c r="N1035" s="132"/>
    </row>
    <row r="1036" spans="2:14" x14ac:dyDescent="0.25">
      <c r="B1036" s="131"/>
      <c r="C1036" s="69"/>
      <c r="D1036" s="69"/>
      <c r="E1036" s="69"/>
      <c r="F1036" s="69"/>
      <c r="G1036" s="69"/>
      <c r="H1036" s="128"/>
      <c r="I1036" s="69"/>
      <c r="J1036" s="69"/>
      <c r="K1036" s="69"/>
      <c r="L1036" s="69"/>
      <c r="M1036" s="69"/>
      <c r="N1036" s="132"/>
    </row>
    <row r="1037" spans="2:14" x14ac:dyDescent="0.25">
      <c r="B1037" s="131"/>
      <c r="C1037" s="69"/>
      <c r="D1037" s="69"/>
      <c r="E1037" s="69"/>
      <c r="F1037" s="69"/>
      <c r="G1037" s="69"/>
      <c r="H1037" s="128"/>
      <c r="I1037" s="69"/>
      <c r="J1037" s="69"/>
      <c r="K1037" s="69"/>
      <c r="L1037" s="69"/>
      <c r="M1037" s="69"/>
      <c r="N1037" s="132"/>
    </row>
    <row r="1038" spans="2:14" x14ac:dyDescent="0.25">
      <c r="B1038" s="131"/>
      <c r="C1038" s="69"/>
      <c r="D1038" s="69"/>
      <c r="E1038" s="69"/>
      <c r="F1038" s="69"/>
      <c r="G1038" s="69"/>
      <c r="H1038" s="128"/>
      <c r="I1038" s="69"/>
      <c r="J1038" s="69"/>
      <c r="K1038" s="69"/>
      <c r="L1038" s="69"/>
      <c r="M1038" s="69"/>
      <c r="N1038" s="132"/>
    </row>
    <row r="1039" spans="2:14" x14ac:dyDescent="0.25">
      <c r="B1039" s="131"/>
      <c r="C1039" s="69"/>
      <c r="D1039" s="69"/>
      <c r="E1039" s="69"/>
      <c r="F1039" s="69"/>
      <c r="G1039" s="69"/>
      <c r="H1039" s="128"/>
      <c r="I1039" s="69"/>
      <c r="J1039" s="69"/>
      <c r="K1039" s="69"/>
      <c r="L1039" s="69"/>
      <c r="M1039" s="69"/>
      <c r="N1039" s="132"/>
    </row>
    <row r="1040" spans="2:14" x14ac:dyDescent="0.25">
      <c r="B1040" s="131"/>
      <c r="C1040" s="69"/>
      <c r="D1040" s="69"/>
      <c r="E1040" s="69"/>
      <c r="F1040" s="69"/>
      <c r="G1040" s="69"/>
      <c r="H1040" s="128"/>
      <c r="I1040" s="69"/>
      <c r="J1040" s="69"/>
      <c r="K1040" s="69"/>
      <c r="L1040" s="69"/>
      <c r="M1040" s="69"/>
      <c r="N1040" s="132"/>
    </row>
    <row r="1041" spans="2:14" x14ac:dyDescent="0.25">
      <c r="B1041" s="131"/>
      <c r="C1041" s="69"/>
      <c r="D1041" s="69"/>
      <c r="E1041" s="69"/>
      <c r="F1041" s="69"/>
      <c r="G1041" s="69"/>
      <c r="H1041" s="128"/>
      <c r="I1041" s="69"/>
      <c r="J1041" s="69"/>
      <c r="K1041" s="69"/>
      <c r="L1041" s="69"/>
      <c r="M1041" s="69"/>
      <c r="N1041" s="132"/>
    </row>
    <row r="1042" spans="2:14" x14ac:dyDescent="0.25">
      <c r="B1042" s="131"/>
      <c r="C1042" s="69"/>
      <c r="D1042" s="69"/>
      <c r="E1042" s="69"/>
      <c r="F1042" s="69"/>
      <c r="G1042" s="69"/>
      <c r="H1042" s="128"/>
      <c r="I1042" s="69"/>
      <c r="J1042" s="69"/>
      <c r="K1042" s="69"/>
      <c r="L1042" s="69"/>
      <c r="M1042" s="69"/>
      <c r="N1042" s="132"/>
    </row>
    <row r="1043" spans="2:14" x14ac:dyDescent="0.25">
      <c r="B1043" s="131"/>
      <c r="C1043" s="69"/>
      <c r="D1043" s="69"/>
      <c r="E1043" s="69"/>
      <c r="F1043" s="69"/>
      <c r="G1043" s="69"/>
      <c r="H1043" s="128"/>
      <c r="I1043" s="69"/>
      <c r="J1043" s="69"/>
      <c r="K1043" s="69"/>
      <c r="L1043" s="69"/>
      <c r="M1043" s="69"/>
      <c r="N1043" s="132"/>
    </row>
    <row r="1044" spans="2:14" x14ac:dyDescent="0.25">
      <c r="B1044" s="131"/>
      <c r="C1044" s="69"/>
      <c r="D1044" s="69"/>
      <c r="E1044" s="69"/>
      <c r="F1044" s="69"/>
      <c r="G1044" s="69"/>
      <c r="H1044" s="128"/>
      <c r="I1044" s="69"/>
      <c r="J1044" s="69"/>
      <c r="K1044" s="69"/>
      <c r="L1044" s="69"/>
      <c r="M1044" s="69"/>
      <c r="N1044" s="132"/>
    </row>
    <row r="1045" spans="2:14" x14ac:dyDescent="0.25">
      <c r="B1045" s="131"/>
      <c r="C1045" s="69"/>
      <c r="D1045" s="69"/>
      <c r="E1045" s="69"/>
      <c r="F1045" s="69"/>
      <c r="G1045" s="69"/>
      <c r="H1045" s="128"/>
      <c r="I1045" s="69"/>
      <c r="J1045" s="69"/>
      <c r="K1045" s="69"/>
      <c r="L1045" s="69"/>
      <c r="M1045" s="69"/>
      <c r="N1045" s="132"/>
    </row>
    <row r="1046" spans="2:14" x14ac:dyDescent="0.25">
      <c r="B1046" s="131"/>
      <c r="C1046" s="69"/>
      <c r="D1046" s="69"/>
      <c r="E1046" s="69"/>
      <c r="F1046" s="69"/>
      <c r="G1046" s="69"/>
      <c r="H1046" s="128"/>
      <c r="I1046" s="69"/>
      <c r="J1046" s="69"/>
      <c r="K1046" s="69"/>
      <c r="L1046" s="69"/>
      <c r="M1046" s="69"/>
      <c r="N1046" s="132"/>
    </row>
    <row r="1047" spans="2:14" x14ac:dyDescent="0.25">
      <c r="B1047" s="131"/>
      <c r="C1047" s="69"/>
      <c r="D1047" s="69"/>
      <c r="E1047" s="69"/>
      <c r="F1047" s="69"/>
      <c r="G1047" s="69"/>
      <c r="H1047" s="128"/>
      <c r="I1047" s="69"/>
      <c r="J1047" s="69"/>
      <c r="K1047" s="69"/>
      <c r="L1047" s="69"/>
      <c r="M1047" s="69"/>
      <c r="N1047" s="132"/>
    </row>
    <row r="1048" spans="2:14" x14ac:dyDescent="0.25">
      <c r="B1048" s="131"/>
      <c r="C1048" s="69"/>
      <c r="D1048" s="69"/>
      <c r="E1048" s="69"/>
      <c r="F1048" s="69"/>
      <c r="G1048" s="69"/>
      <c r="H1048" s="128"/>
      <c r="I1048" s="69"/>
      <c r="J1048" s="69"/>
      <c r="K1048" s="69"/>
      <c r="L1048" s="69"/>
      <c r="M1048" s="69"/>
      <c r="N1048" s="132"/>
    </row>
    <row r="1049" spans="2:14" x14ac:dyDescent="0.25">
      <c r="B1049" s="131"/>
      <c r="C1049" s="69"/>
      <c r="D1049" s="69"/>
      <c r="E1049" s="69"/>
      <c r="F1049" s="69"/>
      <c r="G1049" s="69"/>
      <c r="H1049" s="128"/>
      <c r="I1049" s="69"/>
      <c r="J1049" s="69"/>
      <c r="K1049" s="69"/>
      <c r="L1049" s="69"/>
      <c r="M1049" s="69"/>
      <c r="N1049" s="132"/>
    </row>
    <row r="1050" spans="2:14" x14ac:dyDescent="0.25">
      <c r="B1050" s="131"/>
      <c r="C1050" s="69"/>
      <c r="D1050" s="69"/>
      <c r="E1050" s="69"/>
      <c r="F1050" s="69"/>
      <c r="G1050" s="69"/>
      <c r="H1050" s="128"/>
      <c r="I1050" s="69"/>
      <c r="J1050" s="69"/>
      <c r="K1050" s="69"/>
      <c r="L1050" s="69"/>
      <c r="M1050" s="69"/>
      <c r="N1050" s="132"/>
    </row>
    <row r="1051" spans="2:14" x14ac:dyDescent="0.25">
      <c r="B1051" s="131"/>
      <c r="C1051" s="69"/>
      <c r="D1051" s="69"/>
      <c r="E1051" s="69"/>
      <c r="F1051" s="69"/>
      <c r="G1051" s="69"/>
      <c r="H1051" s="128"/>
      <c r="I1051" s="69"/>
      <c r="J1051" s="69"/>
      <c r="K1051" s="69"/>
      <c r="L1051" s="69"/>
      <c r="M1051" s="69"/>
      <c r="N1051" s="132"/>
    </row>
    <row r="1052" spans="2:14" x14ac:dyDescent="0.25">
      <c r="B1052" s="131"/>
      <c r="C1052" s="69"/>
      <c r="D1052" s="69"/>
      <c r="E1052" s="69"/>
      <c r="F1052" s="69"/>
      <c r="G1052" s="69"/>
      <c r="H1052" s="128"/>
      <c r="I1052" s="69"/>
      <c r="J1052" s="69"/>
      <c r="K1052" s="69"/>
      <c r="L1052" s="69"/>
      <c r="M1052" s="69"/>
      <c r="N1052" s="132"/>
    </row>
    <row r="1053" spans="2:14" x14ac:dyDescent="0.25">
      <c r="B1053" s="131"/>
      <c r="C1053" s="69"/>
      <c r="D1053" s="69"/>
      <c r="E1053" s="69"/>
      <c r="F1053" s="69"/>
      <c r="G1053" s="69"/>
      <c r="H1053" s="128"/>
      <c r="I1053" s="69"/>
      <c r="J1053" s="69"/>
      <c r="K1053" s="69"/>
      <c r="L1053" s="69"/>
      <c r="M1053" s="69"/>
      <c r="N1053" s="132"/>
    </row>
    <row r="1054" spans="2:14" x14ac:dyDescent="0.25">
      <c r="B1054" s="131"/>
      <c r="C1054" s="69"/>
      <c r="D1054" s="69"/>
      <c r="E1054" s="69"/>
      <c r="F1054" s="69"/>
      <c r="G1054" s="69"/>
      <c r="H1054" s="128"/>
      <c r="I1054" s="69"/>
      <c r="J1054" s="69"/>
      <c r="K1054" s="69"/>
      <c r="L1054" s="69"/>
      <c r="M1054" s="69"/>
      <c r="N1054" s="132"/>
    </row>
    <row r="1055" spans="2:14" x14ac:dyDescent="0.25">
      <c r="B1055" s="131"/>
      <c r="C1055" s="69"/>
      <c r="D1055" s="69"/>
      <c r="E1055" s="69"/>
      <c r="F1055" s="69"/>
      <c r="G1055" s="69"/>
      <c r="H1055" s="128"/>
      <c r="I1055" s="69"/>
      <c r="J1055" s="69"/>
      <c r="K1055" s="69"/>
      <c r="L1055" s="69"/>
      <c r="M1055" s="69"/>
      <c r="N1055" s="132"/>
    </row>
    <row r="1056" spans="2:14" x14ac:dyDescent="0.25">
      <c r="B1056" s="131"/>
      <c r="C1056" s="69"/>
      <c r="D1056" s="69"/>
      <c r="E1056" s="69"/>
      <c r="F1056" s="69"/>
      <c r="G1056" s="69"/>
      <c r="H1056" s="128"/>
      <c r="I1056" s="69"/>
      <c r="J1056" s="69"/>
      <c r="K1056" s="69"/>
      <c r="L1056" s="69"/>
      <c r="M1056" s="69"/>
      <c r="N1056" s="132"/>
    </row>
    <row r="1057" spans="2:14" x14ac:dyDescent="0.25">
      <c r="B1057" s="131"/>
      <c r="C1057" s="69"/>
      <c r="D1057" s="69"/>
      <c r="E1057" s="69"/>
      <c r="F1057" s="69"/>
      <c r="G1057" s="69"/>
      <c r="H1057" s="128"/>
      <c r="I1057" s="69"/>
      <c r="J1057" s="69"/>
      <c r="K1057" s="69"/>
      <c r="L1057" s="69"/>
      <c r="M1057" s="69"/>
      <c r="N1057" s="132"/>
    </row>
    <row r="1058" spans="2:14" x14ac:dyDescent="0.25">
      <c r="B1058" s="131"/>
      <c r="C1058" s="69"/>
      <c r="D1058" s="69"/>
      <c r="E1058" s="69"/>
      <c r="F1058" s="69"/>
      <c r="G1058" s="69"/>
      <c r="H1058" s="128"/>
      <c r="I1058" s="69"/>
      <c r="J1058" s="69"/>
      <c r="K1058" s="69"/>
      <c r="L1058" s="69"/>
      <c r="M1058" s="69"/>
      <c r="N1058" s="132"/>
    </row>
    <row r="1059" spans="2:14" x14ac:dyDescent="0.25">
      <c r="B1059" s="131"/>
      <c r="C1059" s="69"/>
      <c r="D1059" s="69"/>
      <c r="E1059" s="69"/>
      <c r="F1059" s="69"/>
      <c r="G1059" s="69"/>
      <c r="H1059" s="128"/>
      <c r="I1059" s="69"/>
      <c r="J1059" s="69"/>
      <c r="K1059" s="69"/>
      <c r="L1059" s="69"/>
      <c r="M1059" s="69"/>
      <c r="N1059" s="132"/>
    </row>
    <row r="1060" spans="2:14" x14ac:dyDescent="0.25">
      <c r="B1060" s="131"/>
      <c r="C1060" s="69"/>
      <c r="D1060" s="69"/>
      <c r="E1060" s="69"/>
      <c r="F1060" s="69"/>
      <c r="G1060" s="69"/>
      <c r="H1060" s="128"/>
      <c r="I1060" s="69"/>
      <c r="J1060" s="69"/>
      <c r="K1060" s="69"/>
      <c r="L1060" s="69"/>
      <c r="M1060" s="69"/>
      <c r="N1060" s="132"/>
    </row>
    <row r="1061" spans="2:14" x14ac:dyDescent="0.25">
      <c r="B1061" s="131"/>
      <c r="C1061" s="69"/>
      <c r="D1061" s="69"/>
      <c r="E1061" s="69"/>
      <c r="F1061" s="69"/>
      <c r="G1061" s="69"/>
      <c r="H1061" s="128"/>
      <c r="I1061" s="69"/>
      <c r="J1061" s="69"/>
      <c r="K1061" s="69"/>
      <c r="L1061" s="69"/>
      <c r="M1061" s="69"/>
      <c r="N1061" s="132"/>
    </row>
    <row r="1062" spans="2:14" x14ac:dyDescent="0.25">
      <c r="B1062" s="131"/>
      <c r="C1062" s="69"/>
      <c r="D1062" s="69"/>
      <c r="E1062" s="69"/>
      <c r="F1062" s="69"/>
      <c r="G1062" s="69"/>
      <c r="H1062" s="128"/>
      <c r="I1062" s="69"/>
      <c r="J1062" s="69"/>
      <c r="K1062" s="69"/>
      <c r="L1062" s="69"/>
      <c r="M1062" s="69"/>
      <c r="N1062" s="132"/>
    </row>
    <row r="1063" spans="2:14" x14ac:dyDescent="0.25">
      <c r="B1063" s="131"/>
      <c r="C1063" s="69"/>
      <c r="D1063" s="69"/>
      <c r="E1063" s="69"/>
      <c r="F1063" s="69"/>
      <c r="G1063" s="69"/>
      <c r="H1063" s="128"/>
      <c r="I1063" s="69"/>
      <c r="J1063" s="69"/>
      <c r="K1063" s="69"/>
      <c r="L1063" s="69"/>
      <c r="M1063" s="69"/>
      <c r="N1063" s="132"/>
    </row>
    <row r="1064" spans="2:14" x14ac:dyDescent="0.25">
      <c r="B1064" s="131"/>
      <c r="C1064" s="69"/>
      <c r="D1064" s="69"/>
      <c r="E1064" s="69"/>
      <c r="F1064" s="69"/>
      <c r="G1064" s="69"/>
      <c r="H1064" s="128"/>
      <c r="I1064" s="69"/>
      <c r="J1064" s="69"/>
      <c r="K1064" s="69"/>
      <c r="L1064" s="69"/>
      <c r="M1064" s="69"/>
      <c r="N1064" s="132"/>
    </row>
    <row r="1065" spans="2:14" x14ac:dyDescent="0.25">
      <c r="B1065" s="131"/>
      <c r="C1065" s="69"/>
      <c r="D1065" s="69"/>
      <c r="E1065" s="69"/>
      <c r="F1065" s="69"/>
      <c r="G1065" s="69"/>
      <c r="H1065" s="128"/>
      <c r="I1065" s="69"/>
      <c r="J1065" s="69"/>
      <c r="K1065" s="69"/>
      <c r="L1065" s="69"/>
      <c r="M1065" s="69"/>
      <c r="N1065" s="132"/>
    </row>
    <row r="1066" spans="2:14" x14ac:dyDescent="0.25">
      <c r="B1066" s="131"/>
      <c r="C1066" s="69"/>
      <c r="D1066" s="69"/>
      <c r="E1066" s="69"/>
      <c r="F1066" s="69"/>
      <c r="G1066" s="69"/>
      <c r="H1066" s="128"/>
      <c r="I1066" s="69"/>
      <c r="J1066" s="69"/>
      <c r="K1066" s="69"/>
      <c r="L1066" s="69"/>
      <c r="M1066" s="69"/>
      <c r="N1066" s="132"/>
    </row>
    <row r="1067" spans="2:14" x14ac:dyDescent="0.25">
      <c r="B1067" s="131"/>
      <c r="C1067" s="69"/>
      <c r="D1067" s="69"/>
      <c r="E1067" s="69"/>
      <c r="F1067" s="69"/>
      <c r="G1067" s="69"/>
      <c r="H1067" s="128"/>
      <c r="I1067" s="69"/>
      <c r="J1067" s="69"/>
      <c r="K1067" s="69"/>
      <c r="L1067" s="69"/>
      <c r="M1067" s="69"/>
      <c r="N1067" s="132"/>
    </row>
    <row r="1068" spans="2:14" x14ac:dyDescent="0.25">
      <c r="B1068" s="131"/>
      <c r="C1068" s="69"/>
      <c r="D1068" s="69"/>
      <c r="E1068" s="69"/>
      <c r="F1068" s="69"/>
      <c r="G1068" s="69"/>
      <c r="H1068" s="128"/>
      <c r="I1068" s="69"/>
      <c r="J1068" s="69"/>
      <c r="K1068" s="69"/>
      <c r="L1068" s="69"/>
      <c r="M1068" s="69"/>
      <c r="N1068" s="132"/>
    </row>
    <row r="1069" spans="2:14" x14ac:dyDescent="0.25">
      <c r="B1069" s="69"/>
      <c r="C1069" s="69"/>
      <c r="D1069" s="69"/>
      <c r="E1069" s="69"/>
      <c r="F1069" s="69"/>
      <c r="G1069" s="69"/>
      <c r="H1069" s="128"/>
      <c r="I1069" s="69"/>
      <c r="J1069" s="69"/>
      <c r="K1069" s="69"/>
      <c r="L1069" s="69"/>
      <c r="M1069" s="69"/>
      <c r="N1069" s="69"/>
    </row>
    <row r="1070" spans="2:14" x14ac:dyDescent="0.25">
      <c r="B1070" s="69"/>
      <c r="C1070" s="69"/>
      <c r="D1070" s="69"/>
      <c r="E1070" s="69"/>
      <c r="F1070" s="69"/>
      <c r="G1070" s="69"/>
      <c r="H1070" s="128"/>
      <c r="I1070" s="69"/>
      <c r="J1070" s="69"/>
      <c r="K1070" s="69"/>
      <c r="L1070" s="69"/>
      <c r="M1070" s="69"/>
      <c r="N1070" s="69"/>
    </row>
    <row r="1071" spans="2:14" x14ac:dyDescent="0.25">
      <c r="B1071" s="69"/>
      <c r="C1071" s="69"/>
      <c r="D1071" s="69"/>
      <c r="E1071" s="69"/>
      <c r="F1071" s="69"/>
      <c r="G1071" s="69"/>
      <c r="H1071" s="128"/>
      <c r="I1071" s="69"/>
      <c r="J1071" s="69"/>
      <c r="K1071" s="69"/>
      <c r="L1071" s="69"/>
      <c r="M1071" s="69"/>
      <c r="N1071" s="69"/>
    </row>
  </sheetData>
  <mergeCells count="11">
    <mergeCell ref="A2:D6"/>
    <mergeCell ref="E2:K6"/>
    <mergeCell ref="L2:N3"/>
    <mergeCell ref="L4:N6"/>
    <mergeCell ref="L12:L15"/>
    <mergeCell ref="N12:N15"/>
    <mergeCell ref="B12:B15"/>
    <mergeCell ref="C12:C15"/>
    <mergeCell ref="D12:D15"/>
    <mergeCell ref="E12:F14"/>
    <mergeCell ref="G12:J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5"/>
  <sheetViews>
    <sheetView topLeftCell="A61" workbookViewId="0">
      <selection activeCell="O79" sqref="O79"/>
    </sheetView>
  </sheetViews>
  <sheetFormatPr baseColWidth="10" defaultRowHeight="15" x14ac:dyDescent="0.25"/>
  <cols>
    <col min="1" max="1" width="3" customWidth="1"/>
    <col min="4" max="4" width="28.140625" customWidth="1"/>
  </cols>
  <sheetData>
    <row r="1" spans="1:14" ht="15.75" thickBot="1" x14ac:dyDescent="0.3"/>
    <row r="2" spans="1:14" x14ac:dyDescent="0.25">
      <c r="A2" s="349"/>
      <c r="B2" s="350"/>
      <c r="C2" s="350"/>
      <c r="D2" s="351"/>
      <c r="E2" s="358" t="s">
        <v>18</v>
      </c>
      <c r="F2" s="359"/>
      <c r="G2" s="359"/>
      <c r="H2" s="359"/>
      <c r="I2" s="359"/>
      <c r="J2" s="359"/>
      <c r="K2" s="360"/>
      <c r="L2" s="367" t="s">
        <v>19</v>
      </c>
      <c r="M2" s="368"/>
      <c r="N2" s="369"/>
    </row>
    <row r="3" spans="1:14" ht="15.75" thickBot="1" x14ac:dyDescent="0.3">
      <c r="A3" s="352"/>
      <c r="B3" s="353"/>
      <c r="C3" s="353"/>
      <c r="D3" s="354"/>
      <c r="E3" s="361"/>
      <c r="F3" s="362"/>
      <c r="G3" s="362"/>
      <c r="H3" s="362"/>
      <c r="I3" s="362"/>
      <c r="J3" s="362"/>
      <c r="K3" s="363"/>
      <c r="L3" s="370"/>
      <c r="M3" s="371"/>
      <c r="N3" s="372"/>
    </row>
    <row r="4" spans="1:14" x14ac:dyDescent="0.25">
      <c r="A4" s="352"/>
      <c r="B4" s="353"/>
      <c r="C4" s="353"/>
      <c r="D4" s="354"/>
      <c r="E4" s="361"/>
      <c r="F4" s="362"/>
      <c r="G4" s="362"/>
      <c r="H4" s="362"/>
      <c r="I4" s="362"/>
      <c r="J4" s="362"/>
      <c r="K4" s="363"/>
      <c r="L4" s="373" t="s">
        <v>20</v>
      </c>
      <c r="M4" s="374"/>
      <c r="N4" s="375"/>
    </row>
    <row r="5" spans="1:14" x14ac:dyDescent="0.25">
      <c r="A5" s="352"/>
      <c r="B5" s="353"/>
      <c r="C5" s="353"/>
      <c r="D5" s="354"/>
      <c r="E5" s="361"/>
      <c r="F5" s="362"/>
      <c r="G5" s="362"/>
      <c r="H5" s="362"/>
      <c r="I5" s="362"/>
      <c r="J5" s="362"/>
      <c r="K5" s="363"/>
      <c r="L5" s="376"/>
      <c r="M5" s="377"/>
      <c r="N5" s="378"/>
    </row>
    <row r="6" spans="1:14" ht="15.75" thickBot="1" x14ac:dyDescent="0.3">
      <c r="A6" s="355"/>
      <c r="B6" s="356"/>
      <c r="C6" s="356"/>
      <c r="D6" s="357"/>
      <c r="E6" s="364"/>
      <c r="F6" s="365"/>
      <c r="G6" s="365"/>
      <c r="H6" s="365"/>
      <c r="I6" s="365"/>
      <c r="J6" s="365"/>
      <c r="K6" s="366"/>
      <c r="L6" s="379"/>
      <c r="M6" s="380"/>
      <c r="N6" s="381"/>
    </row>
    <row r="7" spans="1:14" x14ac:dyDescent="0.25">
      <c r="B7" s="4"/>
      <c r="F7" s="29"/>
    </row>
    <row r="8" spans="1:14" ht="15.75" x14ac:dyDescent="0.25">
      <c r="B8" s="5" t="s">
        <v>21</v>
      </c>
      <c r="F8" s="29"/>
    </row>
    <row r="9" spans="1:14" x14ac:dyDescent="0.25">
      <c r="B9" s="5" t="s">
        <v>22</v>
      </c>
      <c r="F9" s="29"/>
    </row>
    <row r="10" spans="1:14" x14ac:dyDescent="0.25">
      <c r="B10" s="5" t="s">
        <v>23</v>
      </c>
      <c r="D10" s="141" t="s">
        <v>996</v>
      </c>
      <c r="F10" s="29"/>
    </row>
    <row r="11" spans="1:14" x14ac:dyDescent="0.25">
      <c r="B11" s="5" t="s">
        <v>24</v>
      </c>
      <c r="F11" s="29"/>
    </row>
    <row r="12" spans="1:14" ht="15.75" thickBot="1" x14ac:dyDescent="0.3">
      <c r="B12" s="142"/>
      <c r="F12" s="29"/>
    </row>
    <row r="13" spans="1:14" x14ac:dyDescent="0.25">
      <c r="B13" s="384" t="s">
        <v>0</v>
      </c>
      <c r="C13" s="384" t="s">
        <v>1</v>
      </c>
      <c r="D13" s="384" t="s">
        <v>2</v>
      </c>
      <c r="E13" s="387" t="s">
        <v>997</v>
      </c>
      <c r="F13" s="388"/>
      <c r="G13" s="387" t="s">
        <v>3</v>
      </c>
      <c r="H13" s="393"/>
      <c r="I13" s="393"/>
      <c r="J13" s="388"/>
      <c r="K13" s="396" t="s">
        <v>4</v>
      </c>
      <c r="L13" s="384" t="s">
        <v>5</v>
      </c>
      <c r="M13" s="384" t="s">
        <v>6</v>
      </c>
      <c r="N13" s="384" t="s">
        <v>7</v>
      </c>
    </row>
    <row r="14" spans="1:14" x14ac:dyDescent="0.25">
      <c r="B14" s="385"/>
      <c r="C14" s="385"/>
      <c r="D14" s="385"/>
      <c r="E14" s="389" t="s">
        <v>8</v>
      </c>
      <c r="F14" s="390"/>
      <c r="G14" s="389"/>
      <c r="H14" s="394"/>
      <c r="I14" s="394"/>
      <c r="J14" s="390"/>
      <c r="K14" s="397" t="s">
        <v>9</v>
      </c>
      <c r="L14" s="385"/>
      <c r="M14" s="385" t="s">
        <v>9</v>
      </c>
      <c r="N14" s="385"/>
    </row>
    <row r="15" spans="1:14" ht="15.75" thickBot="1" x14ac:dyDescent="0.3">
      <c r="B15" s="385"/>
      <c r="C15" s="385"/>
      <c r="D15" s="385"/>
      <c r="E15" s="391"/>
      <c r="F15" s="392"/>
      <c r="G15" s="391"/>
      <c r="H15" s="395"/>
      <c r="I15" s="395"/>
      <c r="J15" s="392"/>
      <c r="K15" s="397" t="s">
        <v>10</v>
      </c>
      <c r="L15" s="385"/>
      <c r="M15" s="385" t="s">
        <v>11</v>
      </c>
      <c r="N15" s="385"/>
    </row>
    <row r="16" spans="1:14" ht="15.75" thickBot="1" x14ac:dyDescent="0.3">
      <c r="B16" s="386"/>
      <c r="C16" s="386"/>
      <c r="D16" s="386"/>
      <c r="E16" s="143" t="s">
        <v>12</v>
      </c>
      <c r="F16" s="143" t="s">
        <v>13</v>
      </c>
      <c r="G16" s="144" t="s">
        <v>14</v>
      </c>
      <c r="H16" s="135" t="s">
        <v>15</v>
      </c>
      <c r="I16" s="144" t="s">
        <v>16</v>
      </c>
      <c r="J16" s="135" t="s">
        <v>17</v>
      </c>
      <c r="K16" s="398"/>
      <c r="L16" s="386"/>
      <c r="M16" s="386"/>
      <c r="N16" s="386"/>
    </row>
    <row r="17" spans="2:14" ht="24.75" thickBot="1" x14ac:dyDescent="0.3">
      <c r="B17" s="7">
        <v>1</v>
      </c>
      <c r="C17" s="8"/>
      <c r="D17" s="7" t="s">
        <v>998</v>
      </c>
      <c r="E17" s="8">
        <v>2017</v>
      </c>
      <c r="F17" s="9"/>
      <c r="G17" s="8">
        <v>1</v>
      </c>
      <c r="H17" s="7"/>
      <c r="I17" s="8"/>
      <c r="J17" s="7"/>
      <c r="K17" s="8"/>
      <c r="L17" s="145" t="s">
        <v>999</v>
      </c>
      <c r="M17" s="8"/>
      <c r="N17" s="10"/>
    </row>
    <row r="18" spans="2:14" ht="16.5" thickBot="1" x14ac:dyDescent="0.3">
      <c r="B18" s="7">
        <v>2</v>
      </c>
      <c r="C18" s="8"/>
      <c r="D18" s="7" t="s">
        <v>1000</v>
      </c>
      <c r="E18" s="8">
        <v>2017</v>
      </c>
      <c r="F18" s="8"/>
      <c r="G18" s="8">
        <v>1</v>
      </c>
      <c r="H18" s="7"/>
      <c r="I18" s="8"/>
      <c r="J18" s="7"/>
      <c r="K18" s="8"/>
      <c r="L18" s="145" t="s">
        <v>1001</v>
      </c>
      <c r="M18" s="8"/>
      <c r="N18" s="7"/>
    </row>
    <row r="19" spans="2:14" ht="24.75" thickBot="1" x14ac:dyDescent="0.3">
      <c r="B19" s="7">
        <v>3</v>
      </c>
      <c r="C19" s="8"/>
      <c r="D19" s="7" t="s">
        <v>1002</v>
      </c>
      <c r="E19" s="8">
        <v>2017</v>
      </c>
      <c r="F19" s="8"/>
      <c r="G19" s="8">
        <v>1</v>
      </c>
      <c r="H19" s="7"/>
      <c r="I19" s="8"/>
      <c r="J19" s="7"/>
      <c r="K19" s="8"/>
      <c r="L19" s="145" t="s">
        <v>1003</v>
      </c>
      <c r="M19" s="8"/>
      <c r="N19" s="7"/>
    </row>
    <row r="20" spans="2:14" ht="16.5" thickBot="1" x14ac:dyDescent="0.3">
      <c r="B20" s="7">
        <v>4</v>
      </c>
      <c r="C20" s="8"/>
      <c r="D20" s="7" t="s">
        <v>1004</v>
      </c>
      <c r="E20" s="8">
        <v>2017</v>
      </c>
      <c r="F20" s="8"/>
      <c r="G20" s="8">
        <v>2</v>
      </c>
      <c r="H20" s="7"/>
      <c r="I20" s="8"/>
      <c r="J20" s="7"/>
      <c r="K20" s="8"/>
      <c r="L20" s="145" t="s">
        <v>1005</v>
      </c>
      <c r="M20" s="8"/>
      <c r="N20" s="7"/>
    </row>
    <row r="21" spans="2:14" ht="24.75" thickBot="1" x14ac:dyDescent="0.3">
      <c r="B21" s="9">
        <v>5</v>
      </c>
      <c r="C21" s="11"/>
      <c r="D21" s="9" t="s">
        <v>1006</v>
      </c>
      <c r="E21" s="8">
        <v>2017</v>
      </c>
      <c r="F21" s="8"/>
      <c r="G21" s="11">
        <v>2</v>
      </c>
      <c r="H21" s="9"/>
      <c r="I21" s="11"/>
      <c r="J21" s="9"/>
      <c r="K21" s="11"/>
      <c r="L21" s="146" t="s">
        <v>1007</v>
      </c>
      <c r="M21" s="11"/>
      <c r="N21" s="9"/>
    </row>
    <row r="22" spans="2:14" ht="24.75" thickBot="1" x14ac:dyDescent="0.3">
      <c r="B22" s="9">
        <v>6</v>
      </c>
      <c r="C22" s="11"/>
      <c r="D22" s="9" t="s">
        <v>1008</v>
      </c>
      <c r="E22" s="8">
        <v>2017</v>
      </c>
      <c r="F22" s="8"/>
      <c r="G22" s="12">
        <v>2</v>
      </c>
      <c r="H22" s="14"/>
      <c r="I22" s="12"/>
      <c r="J22" s="14"/>
      <c r="K22" s="12"/>
      <c r="L22" s="145" t="s">
        <v>1009</v>
      </c>
      <c r="M22" s="12"/>
      <c r="N22" s="15"/>
    </row>
    <row r="23" spans="2:14" ht="24.75" thickBot="1" x14ac:dyDescent="0.3">
      <c r="B23" s="9">
        <v>7</v>
      </c>
      <c r="C23" s="9"/>
      <c r="D23" s="9" t="s">
        <v>1010</v>
      </c>
      <c r="E23" s="8">
        <v>2017</v>
      </c>
      <c r="F23" s="8"/>
      <c r="G23" s="12">
        <v>2</v>
      </c>
      <c r="H23" s="14"/>
      <c r="I23" s="12"/>
      <c r="J23" s="14"/>
      <c r="K23" s="12"/>
      <c r="L23" s="145" t="s">
        <v>1011</v>
      </c>
      <c r="M23" s="16"/>
      <c r="N23" s="16"/>
    </row>
    <row r="24" spans="2:14" ht="16.5" thickBot="1" x14ac:dyDescent="0.3">
      <c r="B24" s="9">
        <v>8</v>
      </c>
      <c r="C24" s="9"/>
      <c r="D24" s="9" t="s">
        <v>1012</v>
      </c>
      <c r="E24" s="8">
        <v>2017</v>
      </c>
      <c r="F24" s="8"/>
      <c r="G24" s="12">
        <v>2</v>
      </c>
      <c r="H24" s="14"/>
      <c r="I24" s="12"/>
      <c r="J24" s="14"/>
      <c r="K24" s="12"/>
      <c r="L24" s="145" t="s">
        <v>1013</v>
      </c>
      <c r="M24" s="16"/>
      <c r="N24" s="16"/>
    </row>
    <row r="25" spans="2:14" ht="24.75" thickBot="1" x14ac:dyDescent="0.3">
      <c r="B25" s="9">
        <v>9</v>
      </c>
      <c r="C25" s="17"/>
      <c r="D25" s="9" t="s">
        <v>1014</v>
      </c>
      <c r="E25" s="8">
        <v>2017</v>
      </c>
      <c r="F25" s="8"/>
      <c r="G25" s="19">
        <v>3</v>
      </c>
      <c r="H25" s="20"/>
      <c r="I25" s="19"/>
      <c r="J25" s="20"/>
      <c r="K25" s="19"/>
      <c r="L25" s="145" t="s">
        <v>1015</v>
      </c>
      <c r="M25" s="19"/>
      <c r="N25" s="18"/>
    </row>
    <row r="26" spans="2:14" ht="16.5" thickBot="1" x14ac:dyDescent="0.3">
      <c r="B26" s="9">
        <v>10</v>
      </c>
      <c r="C26" s="17"/>
      <c r="D26" s="9" t="s">
        <v>1016</v>
      </c>
      <c r="E26" s="8">
        <v>2017</v>
      </c>
      <c r="F26" s="8"/>
      <c r="G26" s="12">
        <v>3</v>
      </c>
      <c r="H26" s="14"/>
      <c r="I26" s="12"/>
      <c r="J26" s="14"/>
      <c r="K26" s="12"/>
      <c r="L26" s="145" t="s">
        <v>1017</v>
      </c>
      <c r="M26" s="12"/>
      <c r="N26" s="21"/>
    </row>
    <row r="27" spans="2:14" ht="24.75" thickBot="1" x14ac:dyDescent="0.3">
      <c r="B27" s="9">
        <v>11</v>
      </c>
      <c r="C27" s="17"/>
      <c r="D27" s="9" t="s">
        <v>1018</v>
      </c>
      <c r="E27" s="8">
        <v>2017</v>
      </c>
      <c r="F27" s="8"/>
      <c r="G27" s="12">
        <v>3</v>
      </c>
      <c r="H27" s="14"/>
      <c r="I27" s="12"/>
      <c r="J27" s="14"/>
      <c r="K27" s="12"/>
      <c r="L27" s="145" t="s">
        <v>1019</v>
      </c>
      <c r="M27" s="12"/>
      <c r="N27" s="21"/>
    </row>
    <row r="28" spans="2:14" ht="16.5" thickBot="1" x14ac:dyDescent="0.3">
      <c r="B28" s="9">
        <v>12</v>
      </c>
      <c r="C28" s="22"/>
      <c r="D28" s="9" t="s">
        <v>1020</v>
      </c>
      <c r="E28" s="8">
        <v>2017</v>
      </c>
      <c r="F28" s="8"/>
      <c r="G28" s="12">
        <v>3</v>
      </c>
      <c r="H28" s="14"/>
      <c r="I28" s="12"/>
      <c r="J28" s="14"/>
      <c r="K28" s="12"/>
      <c r="L28" s="147" t="s">
        <v>1021</v>
      </c>
      <c r="M28" s="12"/>
      <c r="N28" s="21"/>
    </row>
    <row r="29" spans="2:14" ht="32.25" thickBot="1" x14ac:dyDescent="0.3">
      <c r="B29" s="9">
        <v>13</v>
      </c>
      <c r="C29" s="22"/>
      <c r="D29" s="9" t="s">
        <v>1022</v>
      </c>
      <c r="E29" s="11">
        <v>2017</v>
      </c>
      <c r="F29" s="148"/>
      <c r="G29" s="12">
        <v>4</v>
      </c>
      <c r="H29" s="14"/>
      <c r="I29" s="12"/>
      <c r="J29" s="14"/>
      <c r="K29" s="12"/>
      <c r="L29" s="147" t="s">
        <v>1023</v>
      </c>
      <c r="M29" s="12"/>
      <c r="N29" s="21"/>
    </row>
    <row r="30" spans="2:14" ht="16.5" thickBot="1" x14ac:dyDescent="0.3">
      <c r="B30" s="9">
        <v>14</v>
      </c>
      <c r="C30" s="23"/>
      <c r="D30" s="9" t="s">
        <v>1024</v>
      </c>
      <c r="E30" s="11">
        <v>2017</v>
      </c>
      <c r="F30" s="149"/>
      <c r="G30" s="12">
        <v>4</v>
      </c>
      <c r="H30" s="14"/>
      <c r="I30" s="12"/>
      <c r="J30" s="14"/>
      <c r="K30" s="12"/>
      <c r="L30" s="147" t="s">
        <v>1025</v>
      </c>
      <c r="M30" s="12"/>
      <c r="N30" s="24"/>
    </row>
    <row r="31" spans="2:14" ht="16.5" thickBot="1" x14ac:dyDescent="0.3">
      <c r="B31" s="9">
        <v>15</v>
      </c>
      <c r="C31" s="25"/>
      <c r="D31" s="9" t="s">
        <v>1026</v>
      </c>
      <c r="E31" s="11">
        <v>2017</v>
      </c>
      <c r="F31" s="11"/>
      <c r="G31" s="12">
        <v>5</v>
      </c>
      <c r="H31" s="14"/>
      <c r="I31" s="12"/>
      <c r="J31" s="14"/>
      <c r="K31" s="12"/>
      <c r="L31" s="147" t="s">
        <v>1027</v>
      </c>
      <c r="M31" s="12"/>
      <c r="N31" s="15"/>
    </row>
    <row r="32" spans="2:14" ht="16.5" thickBot="1" x14ac:dyDescent="0.3">
      <c r="B32" s="9">
        <v>16</v>
      </c>
      <c r="C32" s="25"/>
      <c r="D32" s="9" t="s">
        <v>1028</v>
      </c>
      <c r="E32" s="11">
        <v>2017</v>
      </c>
      <c r="F32" s="11"/>
      <c r="G32" s="12">
        <v>5</v>
      </c>
      <c r="H32" s="14"/>
      <c r="I32" s="12"/>
      <c r="J32" s="14"/>
      <c r="K32" s="12"/>
      <c r="L32" s="147" t="s">
        <v>1029</v>
      </c>
      <c r="M32" s="12"/>
      <c r="N32" s="15"/>
    </row>
    <row r="33" spans="2:14" ht="16.5" thickBot="1" x14ac:dyDescent="0.3">
      <c r="B33" s="9">
        <v>17</v>
      </c>
      <c r="C33" s="23"/>
      <c r="D33" s="9" t="s">
        <v>1030</v>
      </c>
      <c r="E33" s="11">
        <v>2017</v>
      </c>
      <c r="F33" s="11"/>
      <c r="G33" s="12">
        <v>5</v>
      </c>
      <c r="H33" s="14"/>
      <c r="I33" s="12"/>
      <c r="J33" s="14"/>
      <c r="K33" s="12"/>
      <c r="L33" s="147" t="s">
        <v>1031</v>
      </c>
      <c r="M33" s="12"/>
      <c r="N33" s="24"/>
    </row>
    <row r="34" spans="2:14" ht="16.5" thickBot="1" x14ac:dyDescent="0.3">
      <c r="B34" s="9">
        <v>18</v>
      </c>
      <c r="C34" s="23"/>
      <c r="D34" s="9" t="s">
        <v>1032</v>
      </c>
      <c r="E34" s="11">
        <v>2017</v>
      </c>
      <c r="F34" s="149"/>
      <c r="G34" s="12">
        <v>6</v>
      </c>
      <c r="H34" s="14"/>
      <c r="I34" s="12"/>
      <c r="J34" s="14"/>
      <c r="K34" s="12"/>
      <c r="L34" s="147" t="s">
        <v>1033</v>
      </c>
      <c r="M34" s="12"/>
      <c r="N34" s="24"/>
    </row>
    <row r="35" spans="2:14" ht="16.5" thickBot="1" x14ac:dyDescent="0.3">
      <c r="B35" s="9">
        <v>19</v>
      </c>
      <c r="C35" s="25"/>
      <c r="D35" s="9" t="s">
        <v>1034</v>
      </c>
      <c r="E35" s="11">
        <v>2017</v>
      </c>
      <c r="F35" s="11"/>
      <c r="G35" s="12">
        <v>6</v>
      </c>
      <c r="H35" s="14"/>
      <c r="I35" s="12"/>
      <c r="J35" s="14"/>
      <c r="K35" s="12"/>
      <c r="L35" s="147" t="s">
        <v>1035</v>
      </c>
      <c r="M35" s="12"/>
      <c r="N35" s="15"/>
    </row>
    <row r="36" spans="2:14" ht="16.5" thickBot="1" x14ac:dyDescent="0.3">
      <c r="B36" s="9">
        <v>20</v>
      </c>
      <c r="C36" s="25"/>
      <c r="D36" s="9" t="s">
        <v>1036</v>
      </c>
      <c r="E36" s="11">
        <v>2017</v>
      </c>
      <c r="F36" s="11"/>
      <c r="G36" s="12">
        <v>6</v>
      </c>
      <c r="H36" s="14"/>
      <c r="I36" s="12"/>
      <c r="J36" s="14"/>
      <c r="K36" s="12"/>
      <c r="L36" s="147" t="s">
        <v>1037</v>
      </c>
      <c r="M36" s="12"/>
      <c r="N36" s="15"/>
    </row>
    <row r="37" spans="2:14" ht="16.5" thickBot="1" x14ac:dyDescent="0.3">
      <c r="B37" s="9">
        <v>21</v>
      </c>
      <c r="C37" s="23"/>
      <c r="D37" s="9" t="s">
        <v>1038</v>
      </c>
      <c r="E37" s="11">
        <v>2017</v>
      </c>
      <c r="F37" s="11"/>
      <c r="G37" s="12">
        <v>6</v>
      </c>
      <c r="H37" s="14"/>
      <c r="I37" s="12"/>
      <c r="J37" s="14"/>
      <c r="K37" s="12"/>
      <c r="L37" s="147" t="s">
        <v>1039</v>
      </c>
      <c r="M37" s="12"/>
      <c r="N37" s="24"/>
    </row>
    <row r="38" spans="2:14" ht="16.5" thickBot="1" x14ac:dyDescent="0.3">
      <c r="B38" s="9">
        <v>22</v>
      </c>
      <c r="C38" s="23"/>
      <c r="D38" s="9" t="s">
        <v>1040</v>
      </c>
      <c r="E38" s="11">
        <v>2017</v>
      </c>
      <c r="F38" s="149"/>
      <c r="G38" s="12">
        <v>7</v>
      </c>
      <c r="H38" s="14"/>
      <c r="I38" s="12"/>
      <c r="J38" s="14"/>
      <c r="K38" s="12"/>
      <c r="L38" s="147" t="s">
        <v>1041</v>
      </c>
      <c r="M38" s="12"/>
      <c r="N38" s="24"/>
    </row>
    <row r="39" spans="2:14" ht="16.5" thickBot="1" x14ac:dyDescent="0.3">
      <c r="B39" s="9">
        <v>23</v>
      </c>
      <c r="C39" s="25"/>
      <c r="D39" s="9" t="s">
        <v>1042</v>
      </c>
      <c r="E39" s="11">
        <v>2017</v>
      </c>
      <c r="F39" s="11"/>
      <c r="G39" s="12">
        <v>7</v>
      </c>
      <c r="H39" s="14"/>
      <c r="I39" s="12"/>
      <c r="J39" s="14"/>
      <c r="K39" s="12"/>
      <c r="L39" s="147" t="s">
        <v>1043</v>
      </c>
      <c r="M39" s="12"/>
      <c r="N39" s="15"/>
    </row>
    <row r="40" spans="2:14" ht="16.5" thickBot="1" x14ac:dyDescent="0.3">
      <c r="B40" s="9">
        <v>24</v>
      </c>
      <c r="C40" s="25"/>
      <c r="D40" s="9" t="s">
        <v>1044</v>
      </c>
      <c r="E40" s="11">
        <v>2017</v>
      </c>
      <c r="F40" s="11"/>
      <c r="G40" s="12">
        <v>7</v>
      </c>
      <c r="H40" s="14"/>
      <c r="I40" s="12"/>
      <c r="J40" s="14"/>
      <c r="K40" s="12"/>
      <c r="L40" s="147" t="s">
        <v>1045</v>
      </c>
      <c r="M40" s="12"/>
      <c r="N40" s="15"/>
    </row>
    <row r="41" spans="2:14" ht="16.5" thickBot="1" x14ac:dyDescent="0.3">
      <c r="B41" s="9">
        <v>25</v>
      </c>
      <c r="C41" s="23"/>
      <c r="D41" s="9" t="s">
        <v>1046</v>
      </c>
      <c r="E41" s="11">
        <v>2017</v>
      </c>
      <c r="F41" s="11"/>
      <c r="G41" s="12">
        <v>8</v>
      </c>
      <c r="H41" s="14"/>
      <c r="I41" s="12"/>
      <c r="J41" s="14"/>
      <c r="K41" s="12"/>
      <c r="L41" s="147" t="s">
        <v>1047</v>
      </c>
      <c r="M41" s="12"/>
      <c r="N41" s="24"/>
    </row>
    <row r="42" spans="2:14" ht="16.5" thickBot="1" x14ac:dyDescent="0.3">
      <c r="B42" s="9">
        <v>26</v>
      </c>
      <c r="C42" s="23"/>
      <c r="D42" s="9" t="s">
        <v>1048</v>
      </c>
      <c r="E42" s="11">
        <v>2017</v>
      </c>
      <c r="F42" s="149"/>
      <c r="G42" s="12">
        <v>8</v>
      </c>
      <c r="H42" s="14"/>
      <c r="I42" s="12"/>
      <c r="J42" s="14"/>
      <c r="K42" s="12"/>
      <c r="L42" s="147" t="s">
        <v>1049</v>
      </c>
      <c r="M42" s="12"/>
      <c r="N42" s="24"/>
    </row>
    <row r="43" spans="2:14" ht="16.5" thickBot="1" x14ac:dyDescent="0.3">
      <c r="B43" s="9">
        <v>27</v>
      </c>
      <c r="C43" s="25"/>
      <c r="D43" s="9" t="s">
        <v>1050</v>
      </c>
      <c r="E43" s="11">
        <v>2017</v>
      </c>
      <c r="F43" s="11"/>
      <c r="G43" s="12">
        <v>8</v>
      </c>
      <c r="H43" s="14"/>
      <c r="I43" s="12"/>
      <c r="J43" s="14"/>
      <c r="K43" s="12"/>
      <c r="L43" s="147" t="s">
        <v>1051</v>
      </c>
      <c r="M43" s="12"/>
      <c r="N43" s="15"/>
    </row>
    <row r="44" spans="2:14" ht="16.5" thickBot="1" x14ac:dyDescent="0.3">
      <c r="B44" s="9">
        <v>28</v>
      </c>
      <c r="C44" s="25"/>
      <c r="D44" s="9" t="s">
        <v>1052</v>
      </c>
      <c r="E44" s="11">
        <v>2017</v>
      </c>
      <c r="F44" s="11"/>
      <c r="G44" s="12">
        <v>8</v>
      </c>
      <c r="H44" s="14"/>
      <c r="I44" s="12"/>
      <c r="J44" s="14"/>
      <c r="K44" s="12"/>
      <c r="L44" s="147" t="s">
        <v>1053</v>
      </c>
      <c r="M44" s="12"/>
      <c r="N44" s="15"/>
    </row>
    <row r="45" spans="2:14" ht="16.5" thickBot="1" x14ac:dyDescent="0.3">
      <c r="B45" s="9">
        <v>29</v>
      </c>
      <c r="C45" s="23"/>
      <c r="D45" s="9" t="s">
        <v>1054</v>
      </c>
      <c r="E45" s="11">
        <v>2017</v>
      </c>
      <c r="F45" s="11"/>
      <c r="G45" s="12">
        <v>9</v>
      </c>
      <c r="H45" s="14"/>
      <c r="I45" s="12"/>
      <c r="J45" s="14"/>
      <c r="K45" s="12"/>
      <c r="L45" s="147" t="s">
        <v>1055</v>
      </c>
      <c r="M45" s="12"/>
      <c r="N45" s="24"/>
    </row>
    <row r="46" spans="2:14" ht="16.5" thickBot="1" x14ac:dyDescent="0.3">
      <c r="B46" s="9">
        <v>30</v>
      </c>
      <c r="C46" s="25"/>
      <c r="D46" s="9" t="s">
        <v>1056</v>
      </c>
      <c r="E46" s="11">
        <v>2017</v>
      </c>
      <c r="F46" s="11"/>
      <c r="G46" s="12">
        <v>9</v>
      </c>
      <c r="H46" s="14"/>
      <c r="I46" s="12"/>
      <c r="J46" s="14"/>
      <c r="K46" s="12"/>
      <c r="L46" s="147" t="s">
        <v>1057</v>
      </c>
      <c r="M46" s="12"/>
      <c r="N46" s="15"/>
    </row>
    <row r="47" spans="2:14" ht="16.5" thickBot="1" x14ac:dyDescent="0.3">
      <c r="B47" s="9">
        <v>31</v>
      </c>
      <c r="C47" s="25"/>
      <c r="D47" s="9" t="s">
        <v>1058</v>
      </c>
      <c r="E47" s="11">
        <v>2017</v>
      </c>
      <c r="F47" s="11"/>
      <c r="G47" s="12">
        <v>9</v>
      </c>
      <c r="H47" s="14"/>
      <c r="I47" s="12"/>
      <c r="J47" s="14"/>
      <c r="K47" s="12"/>
      <c r="L47" s="147" t="s">
        <v>1059</v>
      </c>
      <c r="M47" s="12"/>
      <c r="N47" s="15"/>
    </row>
    <row r="48" spans="2:14" ht="32.25" thickBot="1" x14ac:dyDescent="0.3">
      <c r="B48" s="9">
        <v>32</v>
      </c>
      <c r="C48" s="23"/>
      <c r="D48" s="9" t="s">
        <v>1060</v>
      </c>
      <c r="E48" s="11">
        <v>2017</v>
      </c>
      <c r="F48" s="11"/>
      <c r="G48" s="12">
        <v>9</v>
      </c>
      <c r="H48" s="14"/>
      <c r="I48" s="12"/>
      <c r="J48" s="14"/>
      <c r="K48" s="12"/>
      <c r="L48" s="147" t="s">
        <v>1061</v>
      </c>
      <c r="M48" s="12"/>
      <c r="N48" s="24"/>
    </row>
    <row r="49" spans="2:14" ht="32.25" thickBot="1" x14ac:dyDescent="0.3">
      <c r="B49" s="9">
        <v>33</v>
      </c>
      <c r="C49" s="23"/>
      <c r="D49" s="9" t="s">
        <v>1062</v>
      </c>
      <c r="E49" s="11">
        <v>2017</v>
      </c>
      <c r="F49" s="149"/>
      <c r="G49" s="12">
        <v>9</v>
      </c>
      <c r="H49" s="14"/>
      <c r="I49" s="12"/>
      <c r="J49" s="14"/>
      <c r="K49" s="12"/>
      <c r="L49" s="147" t="s">
        <v>1063</v>
      </c>
      <c r="M49" s="12"/>
      <c r="N49" s="24"/>
    </row>
    <row r="50" spans="2:14" ht="16.5" thickBot="1" x14ac:dyDescent="0.3">
      <c r="B50" s="9">
        <v>34</v>
      </c>
      <c r="C50" s="25"/>
      <c r="D50" s="9" t="s">
        <v>1064</v>
      </c>
      <c r="E50" s="11">
        <v>2017</v>
      </c>
      <c r="F50" s="11"/>
      <c r="G50" s="12">
        <v>10</v>
      </c>
      <c r="H50" s="14"/>
      <c r="I50" s="12"/>
      <c r="J50" s="14"/>
      <c r="K50" s="12"/>
      <c r="L50" s="147" t="s">
        <v>1065</v>
      </c>
      <c r="M50" s="12"/>
      <c r="N50" s="15"/>
    </row>
    <row r="51" spans="2:14" ht="16.5" thickBot="1" x14ac:dyDescent="0.3">
      <c r="B51" s="9">
        <v>35</v>
      </c>
      <c r="C51" s="25"/>
      <c r="D51" s="9" t="s">
        <v>1066</v>
      </c>
      <c r="E51" s="11">
        <v>2017</v>
      </c>
      <c r="F51" s="11"/>
      <c r="G51" s="12">
        <v>10</v>
      </c>
      <c r="H51" s="14"/>
      <c r="I51" s="12"/>
      <c r="J51" s="14"/>
      <c r="K51" s="12"/>
      <c r="L51" s="147" t="s">
        <v>1067</v>
      </c>
      <c r="M51" s="12"/>
      <c r="N51" s="15"/>
    </row>
    <row r="52" spans="2:14" ht="16.5" thickBot="1" x14ac:dyDescent="0.3">
      <c r="B52" s="9">
        <v>36</v>
      </c>
      <c r="C52" s="23"/>
      <c r="D52" s="9" t="s">
        <v>1068</v>
      </c>
      <c r="E52" s="11">
        <v>2017</v>
      </c>
      <c r="F52" s="11"/>
      <c r="G52" s="12">
        <v>10</v>
      </c>
      <c r="H52" s="14"/>
      <c r="I52" s="12"/>
      <c r="J52" s="14"/>
      <c r="K52" s="12"/>
      <c r="L52" s="147" t="s">
        <v>1069</v>
      </c>
      <c r="M52" s="12"/>
      <c r="N52" s="24"/>
    </row>
    <row r="53" spans="2:14" ht="16.5" thickBot="1" x14ac:dyDescent="0.3">
      <c r="B53" s="9">
        <v>37</v>
      </c>
      <c r="C53" s="23"/>
      <c r="D53" s="9" t="s">
        <v>1070</v>
      </c>
      <c r="E53" s="11">
        <v>2017</v>
      </c>
      <c r="F53" s="149"/>
      <c r="G53" s="12">
        <v>10</v>
      </c>
      <c r="H53" s="14"/>
      <c r="I53" s="12"/>
      <c r="J53" s="14"/>
      <c r="K53" s="12"/>
      <c r="L53" s="147" t="s">
        <v>1071</v>
      </c>
      <c r="M53" s="12"/>
      <c r="N53" s="24"/>
    </row>
    <row r="54" spans="2:14" ht="16.5" thickBot="1" x14ac:dyDescent="0.3">
      <c r="B54" s="9">
        <v>38</v>
      </c>
      <c r="C54" s="25"/>
      <c r="D54" s="9" t="s">
        <v>1072</v>
      </c>
      <c r="E54" s="11">
        <v>2017</v>
      </c>
      <c r="F54" s="11"/>
      <c r="G54" s="12">
        <v>11</v>
      </c>
      <c r="H54" s="14"/>
      <c r="I54" s="12"/>
      <c r="J54" s="14"/>
      <c r="K54" s="12"/>
      <c r="L54" s="147" t="s">
        <v>1073</v>
      </c>
      <c r="M54" s="12"/>
      <c r="N54" s="15"/>
    </row>
    <row r="55" spans="2:14" ht="16.5" thickBot="1" x14ac:dyDescent="0.3">
      <c r="B55" s="9">
        <v>39</v>
      </c>
      <c r="C55" s="25"/>
      <c r="D55" s="9" t="s">
        <v>1074</v>
      </c>
      <c r="E55" s="11">
        <v>2017</v>
      </c>
      <c r="F55" s="11"/>
      <c r="G55" s="12">
        <v>11</v>
      </c>
      <c r="H55" s="14"/>
      <c r="I55" s="12"/>
      <c r="J55" s="14"/>
      <c r="K55" s="12"/>
      <c r="L55" s="147" t="s">
        <v>1075</v>
      </c>
      <c r="M55" s="12"/>
      <c r="N55" s="15"/>
    </row>
    <row r="56" spans="2:14" ht="16.5" thickBot="1" x14ac:dyDescent="0.3">
      <c r="B56" s="9">
        <v>40</v>
      </c>
      <c r="C56" s="23"/>
      <c r="D56" s="9" t="s">
        <v>1076</v>
      </c>
      <c r="E56" s="11">
        <v>2017</v>
      </c>
      <c r="F56" s="11"/>
      <c r="G56" s="12">
        <v>11</v>
      </c>
      <c r="H56" s="14"/>
      <c r="I56" s="12"/>
      <c r="J56" s="14"/>
      <c r="K56" s="12"/>
      <c r="L56" s="147" t="s">
        <v>1077</v>
      </c>
      <c r="M56" s="12"/>
      <c r="N56" s="24"/>
    </row>
    <row r="57" spans="2:14" ht="16.5" thickBot="1" x14ac:dyDescent="0.3">
      <c r="B57" s="9">
        <v>41</v>
      </c>
      <c r="C57" s="23"/>
      <c r="D57" s="9" t="s">
        <v>1078</v>
      </c>
      <c r="E57" s="11">
        <v>2017</v>
      </c>
      <c r="F57" s="149"/>
      <c r="G57" s="12">
        <v>11</v>
      </c>
      <c r="H57" s="14"/>
      <c r="I57" s="12"/>
      <c r="J57" s="14"/>
      <c r="K57" s="12"/>
      <c r="L57" s="147" t="s">
        <v>1079</v>
      </c>
      <c r="M57" s="12"/>
      <c r="N57" s="24"/>
    </row>
    <row r="58" spans="2:14" ht="16.5" thickBot="1" x14ac:dyDescent="0.3">
      <c r="B58" s="9">
        <v>42</v>
      </c>
      <c r="C58" s="25"/>
      <c r="D58" s="9" t="s">
        <v>1080</v>
      </c>
      <c r="E58" s="11">
        <v>2017</v>
      </c>
      <c r="F58" s="11"/>
      <c r="G58" s="12">
        <v>11</v>
      </c>
      <c r="H58" s="14"/>
      <c r="I58" s="12"/>
      <c r="J58" s="14"/>
      <c r="K58" s="12"/>
      <c r="L58" s="147" t="s">
        <v>1081</v>
      </c>
      <c r="M58" s="12"/>
      <c r="N58" s="15"/>
    </row>
    <row r="59" spans="2:14" ht="16.5" thickBot="1" x14ac:dyDescent="0.3">
      <c r="B59" s="9">
        <v>43</v>
      </c>
      <c r="C59" s="25"/>
      <c r="D59" s="9" t="s">
        <v>1082</v>
      </c>
      <c r="E59" s="11">
        <v>2017</v>
      </c>
      <c r="F59" s="11"/>
      <c r="G59" s="12">
        <v>12</v>
      </c>
      <c r="H59" s="14"/>
      <c r="I59" s="12"/>
      <c r="J59" s="14"/>
      <c r="K59" s="12"/>
      <c r="L59" s="147" t="s">
        <v>1083</v>
      </c>
      <c r="M59" s="12"/>
      <c r="N59" s="15"/>
    </row>
    <row r="60" spans="2:14" ht="16.5" thickBot="1" x14ac:dyDescent="0.3">
      <c r="B60" s="9">
        <v>44</v>
      </c>
      <c r="C60" s="23"/>
      <c r="D60" s="9" t="s">
        <v>1084</v>
      </c>
      <c r="E60" s="11">
        <v>2017</v>
      </c>
      <c r="F60" s="11"/>
      <c r="G60" s="12">
        <v>12</v>
      </c>
      <c r="H60" s="14"/>
      <c r="I60" s="12"/>
      <c r="J60" s="14"/>
      <c r="K60" s="12"/>
      <c r="L60" s="147" t="s">
        <v>1085</v>
      </c>
      <c r="M60" s="12"/>
      <c r="N60" s="24"/>
    </row>
    <row r="61" spans="2:14" ht="16.5" thickBot="1" x14ac:dyDescent="0.3">
      <c r="B61" s="9">
        <v>45</v>
      </c>
      <c r="C61" s="25"/>
      <c r="D61" s="9" t="s">
        <v>1086</v>
      </c>
      <c r="E61" s="11">
        <v>2017</v>
      </c>
      <c r="F61" s="11"/>
      <c r="G61" s="12">
        <v>12</v>
      </c>
      <c r="H61" s="14"/>
      <c r="I61" s="12"/>
      <c r="J61" s="14"/>
      <c r="K61" s="12"/>
      <c r="L61" s="147" t="s">
        <v>1087</v>
      </c>
      <c r="M61" s="12"/>
      <c r="N61" s="15"/>
    </row>
    <row r="62" spans="2:14" ht="16.5" thickBot="1" x14ac:dyDescent="0.3">
      <c r="B62" s="9">
        <v>46</v>
      </c>
      <c r="C62" s="23"/>
      <c r="D62" s="9" t="s">
        <v>1088</v>
      </c>
      <c r="E62" s="11">
        <v>2017</v>
      </c>
      <c r="F62" s="11"/>
      <c r="G62" s="12">
        <v>12</v>
      </c>
      <c r="H62" s="14"/>
      <c r="I62" s="12"/>
      <c r="J62" s="14"/>
      <c r="K62" s="12"/>
      <c r="L62" s="147" t="s">
        <v>1089</v>
      </c>
      <c r="M62" s="12"/>
      <c r="N62" s="24"/>
    </row>
    <row r="63" spans="2:14" ht="32.25" thickBot="1" x14ac:dyDescent="0.3">
      <c r="B63" s="9">
        <v>47</v>
      </c>
      <c r="C63" s="25"/>
      <c r="D63" s="9" t="s">
        <v>1090</v>
      </c>
      <c r="E63" s="11">
        <v>2017</v>
      </c>
      <c r="F63" s="11"/>
      <c r="G63" s="12">
        <v>13</v>
      </c>
      <c r="H63" s="14"/>
      <c r="I63" s="12"/>
      <c r="J63" s="14"/>
      <c r="K63" s="12"/>
      <c r="L63" s="147" t="s">
        <v>1091</v>
      </c>
      <c r="M63" s="12"/>
      <c r="N63" s="15"/>
    </row>
    <row r="64" spans="2:14" ht="16.5" thickBot="1" x14ac:dyDescent="0.3">
      <c r="B64" s="9">
        <v>48</v>
      </c>
      <c r="C64" s="25"/>
      <c r="D64" s="9" t="s">
        <v>1092</v>
      </c>
      <c r="E64" s="11">
        <v>2017</v>
      </c>
      <c r="F64" s="11"/>
      <c r="G64" s="12">
        <v>13</v>
      </c>
      <c r="H64" s="14"/>
      <c r="I64" s="12"/>
      <c r="J64" s="14"/>
      <c r="K64" s="12"/>
      <c r="L64" s="147" t="s">
        <v>1093</v>
      </c>
      <c r="M64" s="12"/>
      <c r="N64" s="15"/>
    </row>
    <row r="65" spans="2:14" ht="16.5" thickBot="1" x14ac:dyDescent="0.3">
      <c r="B65" s="9">
        <v>49</v>
      </c>
      <c r="C65" s="23"/>
      <c r="D65" s="9" t="s">
        <v>1094</v>
      </c>
      <c r="E65" s="11">
        <v>2017</v>
      </c>
      <c r="F65" s="11"/>
      <c r="G65" s="12">
        <v>13</v>
      </c>
      <c r="H65" s="14"/>
      <c r="I65" s="12"/>
      <c r="J65" s="14"/>
      <c r="K65" s="12"/>
      <c r="L65" s="147" t="s">
        <v>1095</v>
      </c>
      <c r="M65" s="150"/>
      <c r="N65" s="24"/>
    </row>
    <row r="66" spans="2:14" ht="16.5" thickBot="1" x14ac:dyDescent="0.3">
      <c r="B66" s="9">
        <v>50</v>
      </c>
      <c r="C66" s="23"/>
      <c r="D66" s="9" t="s">
        <v>1096</v>
      </c>
      <c r="E66" s="11">
        <v>2017</v>
      </c>
      <c r="F66" s="149"/>
      <c r="G66" s="12">
        <v>13</v>
      </c>
      <c r="H66" s="14"/>
      <c r="I66" s="12"/>
      <c r="J66" s="14"/>
      <c r="K66" s="12"/>
      <c r="L66" s="147" t="s">
        <v>1097</v>
      </c>
      <c r="M66" s="150"/>
      <c r="N66" s="24"/>
    </row>
    <row r="67" spans="2:14" ht="16.5" thickBot="1" x14ac:dyDescent="0.3">
      <c r="B67" s="9">
        <v>51</v>
      </c>
      <c r="C67" s="25"/>
      <c r="D67" s="9" t="s">
        <v>1098</v>
      </c>
      <c r="E67" s="11">
        <v>2017</v>
      </c>
      <c r="F67" s="11"/>
      <c r="G67" s="12">
        <v>14</v>
      </c>
      <c r="H67" s="14"/>
      <c r="I67" s="12"/>
      <c r="J67" s="14"/>
      <c r="K67" s="12"/>
      <c r="L67" s="147" t="s">
        <v>1099</v>
      </c>
      <c r="M67" s="150"/>
      <c r="N67" s="15"/>
    </row>
    <row r="68" spans="2:14" ht="16.5" thickBot="1" x14ac:dyDescent="0.3">
      <c r="B68" s="9">
        <v>52</v>
      </c>
      <c r="C68" s="25"/>
      <c r="D68" s="9" t="s">
        <v>1100</v>
      </c>
      <c r="E68" s="11">
        <v>2017</v>
      </c>
      <c r="F68" s="11"/>
      <c r="G68" s="12">
        <v>14</v>
      </c>
      <c r="H68" s="14"/>
      <c r="I68" s="12"/>
      <c r="J68" s="14"/>
      <c r="K68" s="12"/>
      <c r="L68" s="147" t="s">
        <v>1101</v>
      </c>
      <c r="M68" s="150"/>
      <c r="N68" s="15"/>
    </row>
    <row r="69" spans="2:14" ht="16.5" thickBot="1" x14ac:dyDescent="0.3">
      <c r="B69" s="9">
        <v>53</v>
      </c>
      <c r="C69" s="23"/>
      <c r="D69" s="9" t="s">
        <v>1102</v>
      </c>
      <c r="E69" s="11">
        <v>2017</v>
      </c>
      <c r="F69" s="11"/>
      <c r="G69" s="12">
        <v>14</v>
      </c>
      <c r="H69" s="14"/>
      <c r="I69" s="12"/>
      <c r="J69" s="14"/>
      <c r="K69" s="12"/>
      <c r="L69" s="147" t="s">
        <v>1103</v>
      </c>
      <c r="M69" s="150"/>
      <c r="N69" s="24"/>
    </row>
    <row r="70" spans="2:14" ht="16.5" thickBot="1" x14ac:dyDescent="0.3">
      <c r="B70" s="9">
        <v>54</v>
      </c>
      <c r="C70" s="23"/>
      <c r="D70" s="9" t="s">
        <v>1104</v>
      </c>
      <c r="E70" s="11">
        <v>2017</v>
      </c>
      <c r="F70" s="149"/>
      <c r="G70" s="12">
        <v>14</v>
      </c>
      <c r="H70" s="14"/>
      <c r="I70" s="12"/>
      <c r="J70" s="14"/>
      <c r="K70" s="12"/>
      <c r="L70" s="147" t="s">
        <v>1105</v>
      </c>
      <c r="M70" s="150"/>
      <c r="N70" s="24"/>
    </row>
    <row r="71" spans="2:14" ht="16.5" thickBot="1" x14ac:dyDescent="0.3">
      <c r="B71" s="9">
        <v>55</v>
      </c>
      <c r="C71" s="25"/>
      <c r="D71" s="9" t="s">
        <v>1106</v>
      </c>
      <c r="E71" s="11">
        <v>2017</v>
      </c>
      <c r="F71" s="11"/>
      <c r="G71" s="12">
        <v>15</v>
      </c>
      <c r="H71" s="14"/>
      <c r="I71" s="12"/>
      <c r="J71" s="14"/>
      <c r="K71" s="12"/>
      <c r="L71" s="147" t="s">
        <v>1107</v>
      </c>
      <c r="M71" s="150"/>
      <c r="N71" s="15"/>
    </row>
    <row r="72" spans="2:14" ht="16.5" thickBot="1" x14ac:dyDescent="0.3">
      <c r="B72" s="9">
        <v>56</v>
      </c>
      <c r="C72" s="25"/>
      <c r="D72" s="9" t="s">
        <v>1108</v>
      </c>
      <c r="E72" s="11">
        <v>2017</v>
      </c>
      <c r="F72" s="11"/>
      <c r="G72" s="12">
        <v>15</v>
      </c>
      <c r="H72" s="14"/>
      <c r="I72" s="12"/>
      <c r="J72" s="14"/>
      <c r="K72" s="12"/>
      <c r="L72" s="147" t="s">
        <v>1109</v>
      </c>
      <c r="M72" s="150"/>
      <c r="N72" s="15"/>
    </row>
    <row r="73" spans="2:14" ht="16.5" thickBot="1" x14ac:dyDescent="0.3">
      <c r="B73" s="9">
        <v>57</v>
      </c>
      <c r="C73" s="23"/>
      <c r="D73" s="9" t="s">
        <v>1110</v>
      </c>
      <c r="E73" s="11">
        <v>2017</v>
      </c>
      <c r="F73" s="11"/>
      <c r="G73" s="12">
        <v>15</v>
      </c>
      <c r="H73" s="14"/>
      <c r="I73" s="12"/>
      <c r="J73" s="14"/>
      <c r="K73" s="12"/>
      <c r="L73" s="147" t="s">
        <v>1111</v>
      </c>
      <c r="M73" s="150"/>
      <c r="N73" s="24"/>
    </row>
    <row r="74" spans="2:14" ht="16.5" thickBot="1" x14ac:dyDescent="0.3">
      <c r="B74" s="9">
        <v>58</v>
      </c>
      <c r="C74" s="23"/>
      <c r="D74" s="9" t="s">
        <v>1112</v>
      </c>
      <c r="E74" s="11">
        <v>2017</v>
      </c>
      <c r="F74" s="149"/>
      <c r="G74" s="12">
        <v>15</v>
      </c>
      <c r="H74" s="14"/>
      <c r="I74" s="12"/>
      <c r="J74" s="14"/>
      <c r="K74" s="12"/>
      <c r="L74" s="147" t="s">
        <v>1113</v>
      </c>
      <c r="M74" s="150"/>
      <c r="N74" s="24"/>
    </row>
    <row r="75" spans="2:14" ht="16.5" thickBot="1" x14ac:dyDescent="0.3">
      <c r="B75" s="9">
        <v>59</v>
      </c>
      <c r="C75" s="25"/>
      <c r="D75" s="9" t="s">
        <v>1114</v>
      </c>
      <c r="E75" s="11">
        <v>2017</v>
      </c>
      <c r="F75" s="11"/>
      <c r="G75" s="12">
        <v>16</v>
      </c>
      <c r="H75" s="14"/>
      <c r="I75" s="12"/>
      <c r="J75" s="14"/>
      <c r="K75" s="12"/>
      <c r="L75" s="147" t="s">
        <v>1115</v>
      </c>
      <c r="M75" s="150"/>
      <c r="N75" s="15"/>
    </row>
    <row r="76" spans="2:14" ht="16.5" thickBot="1" x14ac:dyDescent="0.3">
      <c r="B76" s="9">
        <v>60</v>
      </c>
      <c r="C76" s="25"/>
      <c r="D76" s="9" t="s">
        <v>1116</v>
      </c>
      <c r="E76" s="11">
        <v>2017</v>
      </c>
      <c r="F76" s="11"/>
      <c r="G76" s="12">
        <v>16</v>
      </c>
      <c r="H76" s="14"/>
      <c r="I76" s="12"/>
      <c r="J76" s="14"/>
      <c r="K76" s="12"/>
      <c r="L76" s="147" t="s">
        <v>1117</v>
      </c>
      <c r="M76" s="150"/>
      <c r="N76" s="15"/>
    </row>
    <row r="77" spans="2:14" ht="16.5" thickBot="1" x14ac:dyDescent="0.3">
      <c r="B77" s="9">
        <v>61</v>
      </c>
      <c r="C77" s="23"/>
      <c r="D77" s="9" t="s">
        <v>1118</v>
      </c>
      <c r="E77" s="11">
        <v>2017</v>
      </c>
      <c r="F77" s="11"/>
      <c r="G77" s="12">
        <v>16</v>
      </c>
      <c r="H77" s="14"/>
      <c r="I77" s="12"/>
      <c r="J77" s="14"/>
      <c r="K77" s="12"/>
      <c r="L77" s="147" t="s">
        <v>1119</v>
      </c>
      <c r="M77" s="150"/>
      <c r="N77" s="24"/>
    </row>
    <row r="78" spans="2:14" ht="16.5" thickBot="1" x14ac:dyDescent="0.3">
      <c r="B78" s="9">
        <v>62</v>
      </c>
      <c r="C78" s="25"/>
      <c r="D78" s="9" t="s">
        <v>1120</v>
      </c>
      <c r="E78" s="11">
        <v>2017</v>
      </c>
      <c r="F78" s="11"/>
      <c r="G78" s="12">
        <v>16</v>
      </c>
      <c r="H78" s="14"/>
      <c r="I78" s="12"/>
      <c r="J78" s="14"/>
      <c r="K78" s="12"/>
      <c r="L78" s="147" t="s">
        <v>1121</v>
      </c>
      <c r="M78" s="150"/>
      <c r="N78" s="15"/>
    </row>
    <row r="79" spans="2:14" ht="16.5" thickBot="1" x14ac:dyDescent="0.3">
      <c r="B79" s="9">
        <v>63</v>
      </c>
      <c r="C79" s="23"/>
      <c r="D79" s="9" t="s">
        <v>1122</v>
      </c>
      <c r="E79" s="11">
        <v>2017</v>
      </c>
      <c r="F79" s="11"/>
      <c r="G79" s="12">
        <v>17</v>
      </c>
      <c r="H79" s="14"/>
      <c r="I79" s="12"/>
      <c r="J79" s="14"/>
      <c r="K79" s="12"/>
      <c r="L79" s="147" t="s">
        <v>1123</v>
      </c>
      <c r="M79" s="150"/>
      <c r="N79" s="24"/>
    </row>
    <row r="80" spans="2:14" ht="16.5" thickBot="1" x14ac:dyDescent="0.3">
      <c r="B80" s="9">
        <v>64</v>
      </c>
      <c r="C80" s="23"/>
      <c r="D80" s="9" t="s">
        <v>1124</v>
      </c>
      <c r="E80" s="11">
        <v>2017</v>
      </c>
      <c r="F80" s="149"/>
      <c r="G80" s="12">
        <v>17</v>
      </c>
      <c r="H80" s="14"/>
      <c r="I80" s="12"/>
      <c r="J80" s="14"/>
      <c r="K80" s="12"/>
      <c r="L80" s="147" t="s">
        <v>1125</v>
      </c>
      <c r="M80" s="150"/>
      <c r="N80" s="24"/>
    </row>
    <row r="81" spans="2:14" ht="16.5" thickBot="1" x14ac:dyDescent="0.3">
      <c r="B81" s="9">
        <v>65</v>
      </c>
      <c r="C81" s="25"/>
      <c r="D81" s="9" t="s">
        <v>1126</v>
      </c>
      <c r="E81" s="11">
        <v>2017</v>
      </c>
      <c r="F81" s="11"/>
      <c r="G81" s="12">
        <v>17</v>
      </c>
      <c r="H81" s="14"/>
      <c r="I81" s="12"/>
      <c r="J81" s="14"/>
      <c r="K81" s="12"/>
      <c r="L81" s="147" t="s">
        <v>1127</v>
      </c>
      <c r="M81" s="150"/>
      <c r="N81" s="15"/>
    </row>
    <row r="82" spans="2:14" ht="16.5" thickBot="1" x14ac:dyDescent="0.3">
      <c r="B82" s="9">
        <v>66</v>
      </c>
      <c r="C82" s="25"/>
      <c r="D82" s="9" t="s">
        <v>1128</v>
      </c>
      <c r="E82" s="11">
        <v>2017</v>
      </c>
      <c r="F82" s="11"/>
      <c r="G82" s="12">
        <v>17</v>
      </c>
      <c r="H82" s="14"/>
      <c r="I82" s="12"/>
      <c r="J82" s="14"/>
      <c r="K82" s="12"/>
      <c r="L82" s="147" t="s">
        <v>1129</v>
      </c>
      <c r="M82" s="150"/>
      <c r="N82" s="15"/>
    </row>
    <row r="83" spans="2:14" ht="16.5" thickBot="1" x14ac:dyDescent="0.3">
      <c r="B83" s="9">
        <v>67</v>
      </c>
      <c r="C83" s="23"/>
      <c r="D83" s="9" t="s">
        <v>1130</v>
      </c>
      <c r="E83" s="11">
        <v>2017</v>
      </c>
      <c r="F83" s="11"/>
      <c r="G83" s="12">
        <v>18</v>
      </c>
      <c r="H83" s="14"/>
      <c r="I83" s="12"/>
      <c r="J83" s="14"/>
      <c r="K83" s="12"/>
      <c r="L83" s="147" t="s">
        <v>1131</v>
      </c>
      <c r="M83" s="150"/>
      <c r="N83" s="24"/>
    </row>
    <row r="84" spans="2:14" ht="16.5" thickBot="1" x14ac:dyDescent="0.3">
      <c r="B84" s="9">
        <v>68</v>
      </c>
      <c r="C84" s="25"/>
      <c r="D84" s="9" t="s">
        <v>1132</v>
      </c>
      <c r="E84" s="11">
        <v>2017</v>
      </c>
      <c r="F84" s="11"/>
      <c r="G84" s="12">
        <v>18</v>
      </c>
      <c r="H84" s="14"/>
      <c r="I84" s="12"/>
      <c r="J84" s="14"/>
      <c r="K84" s="12"/>
      <c r="L84" s="147" t="s">
        <v>1133</v>
      </c>
      <c r="M84" s="150"/>
      <c r="N84" s="15"/>
    </row>
    <row r="85" spans="2:14" ht="16.5" thickBot="1" x14ac:dyDescent="0.3">
      <c r="B85" s="9">
        <v>69</v>
      </c>
      <c r="C85" s="25"/>
      <c r="D85" s="9" t="s">
        <v>1134</v>
      </c>
      <c r="E85" s="11">
        <v>2017</v>
      </c>
      <c r="F85" s="11"/>
      <c r="G85" s="12">
        <v>18</v>
      </c>
      <c r="H85" s="14"/>
      <c r="I85" s="12"/>
      <c r="J85" s="14"/>
      <c r="K85" s="12"/>
      <c r="L85" s="147" t="s">
        <v>1133</v>
      </c>
      <c r="M85" s="150"/>
      <c r="N85" s="15"/>
    </row>
    <row r="86" spans="2:14" ht="16.5" thickBot="1" x14ac:dyDescent="0.3">
      <c r="B86" s="9">
        <v>70</v>
      </c>
      <c r="C86" s="23"/>
      <c r="D86" s="9" t="s">
        <v>1135</v>
      </c>
      <c r="E86" s="11">
        <v>2017</v>
      </c>
      <c r="F86" s="11"/>
      <c r="G86" s="12">
        <v>18</v>
      </c>
      <c r="H86" s="14"/>
      <c r="I86" s="12"/>
      <c r="J86" s="14"/>
      <c r="K86" s="12"/>
      <c r="L86" s="147" t="s">
        <v>1136</v>
      </c>
      <c r="M86" s="150"/>
      <c r="N86" s="24"/>
    </row>
    <row r="87" spans="2:14" ht="16.5" thickBot="1" x14ac:dyDescent="0.3">
      <c r="B87" s="9">
        <v>71</v>
      </c>
      <c r="C87" s="23"/>
      <c r="D87" s="9" t="s">
        <v>1137</v>
      </c>
      <c r="E87" s="11">
        <v>2017</v>
      </c>
      <c r="F87" s="149"/>
      <c r="G87" s="12">
        <v>18</v>
      </c>
      <c r="H87" s="14"/>
      <c r="I87" s="12"/>
      <c r="J87" s="14"/>
      <c r="K87" s="12"/>
      <c r="L87" s="147" t="s">
        <v>1138</v>
      </c>
      <c r="M87" s="150"/>
      <c r="N87" s="24"/>
    </row>
    <row r="88" spans="2:14" ht="16.5" thickBot="1" x14ac:dyDescent="0.3">
      <c r="B88" s="9">
        <v>72</v>
      </c>
      <c r="C88" s="25"/>
      <c r="D88" s="9" t="s">
        <v>1139</v>
      </c>
      <c r="E88" s="11">
        <v>2017</v>
      </c>
      <c r="F88" s="11"/>
      <c r="G88" s="12">
        <v>19</v>
      </c>
      <c r="H88" s="14"/>
      <c r="I88" s="12"/>
      <c r="J88" s="14"/>
      <c r="K88" s="12"/>
      <c r="L88" s="147" t="s">
        <v>1140</v>
      </c>
      <c r="M88" s="150"/>
      <c r="N88" s="15"/>
    </row>
    <row r="89" spans="2:14" ht="16.5" thickBot="1" x14ac:dyDescent="0.3">
      <c r="B89" s="9">
        <v>73</v>
      </c>
      <c r="C89" s="25"/>
      <c r="D89" s="9" t="s">
        <v>1141</v>
      </c>
      <c r="E89" s="11">
        <v>2017</v>
      </c>
      <c r="F89" s="11"/>
      <c r="G89" s="12">
        <v>19</v>
      </c>
      <c r="H89" s="14"/>
      <c r="I89" s="12"/>
      <c r="J89" s="14"/>
      <c r="K89" s="12"/>
      <c r="L89" s="147" t="s">
        <v>1142</v>
      </c>
      <c r="M89" s="150"/>
      <c r="N89" s="15"/>
    </row>
    <row r="90" spans="2:14" ht="16.5" thickBot="1" x14ac:dyDescent="0.3">
      <c r="B90" s="9">
        <v>74</v>
      </c>
      <c r="C90" s="23"/>
      <c r="D90" s="9" t="s">
        <v>1143</v>
      </c>
      <c r="E90" s="11">
        <v>2017</v>
      </c>
      <c r="F90" s="11"/>
      <c r="G90" s="12">
        <v>20</v>
      </c>
      <c r="H90" s="14"/>
      <c r="I90" s="12"/>
      <c r="J90" s="14"/>
      <c r="K90" s="12"/>
      <c r="L90" s="147" t="s">
        <v>1144</v>
      </c>
      <c r="M90" s="150"/>
      <c r="N90" s="24"/>
    </row>
    <row r="91" spans="2:14" ht="16.5" thickBot="1" x14ac:dyDescent="0.3">
      <c r="B91" s="9">
        <v>75</v>
      </c>
      <c r="C91" s="23"/>
      <c r="D91" s="9" t="s">
        <v>1145</v>
      </c>
      <c r="E91" s="11">
        <v>2017</v>
      </c>
      <c r="F91" s="149"/>
      <c r="G91" s="12">
        <v>20</v>
      </c>
      <c r="H91" s="14"/>
      <c r="I91" s="12"/>
      <c r="J91" s="14"/>
      <c r="K91" s="12"/>
      <c r="L91" s="147" t="s">
        <v>1146</v>
      </c>
      <c r="M91" s="150"/>
      <c r="N91" s="24"/>
    </row>
    <row r="92" spans="2:14" ht="16.5" thickBot="1" x14ac:dyDescent="0.3">
      <c r="B92" s="9">
        <v>76</v>
      </c>
      <c r="C92" s="25"/>
      <c r="D92" s="9" t="s">
        <v>1147</v>
      </c>
      <c r="E92" s="11">
        <v>2017</v>
      </c>
      <c r="F92" s="11"/>
      <c r="G92" s="12">
        <v>20</v>
      </c>
      <c r="H92" s="14"/>
      <c r="I92" s="12"/>
      <c r="J92" s="14"/>
      <c r="K92" s="12"/>
      <c r="L92" s="147" t="s">
        <v>1148</v>
      </c>
      <c r="M92" s="150"/>
      <c r="N92" s="15"/>
    </row>
    <row r="93" spans="2:14" ht="16.5" thickBot="1" x14ac:dyDescent="0.3">
      <c r="B93" s="9">
        <v>77</v>
      </c>
      <c r="C93" s="25"/>
      <c r="D93" s="9" t="s">
        <v>1149</v>
      </c>
      <c r="E93" s="11">
        <v>2017</v>
      </c>
      <c r="F93" s="11"/>
      <c r="G93" s="12">
        <v>20</v>
      </c>
      <c r="H93" s="14"/>
      <c r="I93" s="12"/>
      <c r="J93" s="14"/>
      <c r="K93" s="12"/>
      <c r="L93" s="147" t="s">
        <v>1150</v>
      </c>
      <c r="M93" s="150"/>
      <c r="N93" s="15"/>
    </row>
    <row r="94" spans="2:14" ht="16.5" thickBot="1" x14ac:dyDescent="0.3">
      <c r="B94" s="9">
        <v>78</v>
      </c>
      <c r="C94" s="23"/>
      <c r="D94" s="9" t="s">
        <v>1151</v>
      </c>
      <c r="E94" s="11">
        <v>2017</v>
      </c>
      <c r="F94" s="11"/>
      <c r="G94" s="12">
        <v>21</v>
      </c>
      <c r="H94" s="14"/>
      <c r="I94" s="12"/>
      <c r="J94" s="14"/>
      <c r="K94" s="12"/>
      <c r="L94" s="147" t="s">
        <v>1152</v>
      </c>
      <c r="M94" s="150"/>
      <c r="N94" s="24"/>
    </row>
    <row r="95" spans="2:14" ht="16.5" thickBot="1" x14ac:dyDescent="0.3">
      <c r="B95" s="9">
        <v>79</v>
      </c>
      <c r="C95" s="23"/>
      <c r="D95" s="9" t="s">
        <v>1153</v>
      </c>
      <c r="E95" s="11">
        <v>2017</v>
      </c>
      <c r="F95" s="149"/>
      <c r="G95" s="12">
        <v>21</v>
      </c>
      <c r="H95" s="14"/>
      <c r="I95" s="12"/>
      <c r="J95" s="14"/>
      <c r="K95" s="12"/>
      <c r="L95" s="147" t="s">
        <v>1154</v>
      </c>
      <c r="M95" s="150"/>
      <c r="N95" s="24"/>
    </row>
    <row r="96" spans="2:14" ht="16.5" thickBot="1" x14ac:dyDescent="0.3">
      <c r="B96" s="9">
        <v>80</v>
      </c>
      <c r="C96" s="25"/>
      <c r="D96" s="9" t="s">
        <v>1155</v>
      </c>
      <c r="E96" s="11">
        <v>2017</v>
      </c>
      <c r="F96" s="11"/>
      <c r="G96" s="12">
        <v>21</v>
      </c>
      <c r="H96" s="14"/>
      <c r="I96" s="12"/>
      <c r="J96" s="14"/>
      <c r="K96" s="12"/>
      <c r="L96" s="147" t="s">
        <v>1156</v>
      </c>
      <c r="M96" s="150"/>
      <c r="N96" s="15"/>
    </row>
    <row r="97" spans="2:14" ht="16.5" thickBot="1" x14ac:dyDescent="0.3">
      <c r="B97" s="9">
        <v>81</v>
      </c>
      <c r="C97" s="25"/>
      <c r="D97" s="9" t="s">
        <v>1157</v>
      </c>
      <c r="E97" s="11">
        <v>2017</v>
      </c>
      <c r="F97" s="11"/>
      <c r="G97" s="12">
        <v>21</v>
      </c>
      <c r="H97" s="14"/>
      <c r="I97" s="12"/>
      <c r="J97" s="14"/>
      <c r="K97" s="12"/>
      <c r="L97" s="147" t="s">
        <v>1158</v>
      </c>
      <c r="M97" s="150"/>
      <c r="N97" s="15"/>
    </row>
    <row r="98" spans="2:14" ht="16.5" thickBot="1" x14ac:dyDescent="0.3">
      <c r="B98" s="9">
        <v>82</v>
      </c>
      <c r="C98" s="23"/>
      <c r="D98" s="9" t="s">
        <v>1159</v>
      </c>
      <c r="E98" s="11">
        <v>2017</v>
      </c>
      <c r="F98" s="11"/>
      <c r="G98" s="12">
        <v>22</v>
      </c>
      <c r="H98" s="14"/>
      <c r="I98" s="12"/>
      <c r="J98" s="14"/>
      <c r="K98" s="12"/>
      <c r="L98" s="147" t="s">
        <v>1160</v>
      </c>
      <c r="M98" s="150"/>
      <c r="N98" s="24"/>
    </row>
    <row r="99" spans="2:14" ht="16.5" thickBot="1" x14ac:dyDescent="0.3">
      <c r="B99" s="9">
        <v>83</v>
      </c>
      <c r="C99" s="25"/>
      <c r="D99" s="9" t="s">
        <v>1161</v>
      </c>
      <c r="E99" s="11">
        <v>2017</v>
      </c>
      <c r="F99" s="11"/>
      <c r="G99" s="12">
        <v>22</v>
      </c>
      <c r="H99" s="14"/>
      <c r="I99" s="12"/>
      <c r="J99" s="14"/>
      <c r="K99" s="12"/>
      <c r="L99" s="147" t="s">
        <v>1162</v>
      </c>
      <c r="M99" s="150"/>
      <c r="N99" s="15"/>
    </row>
    <row r="100" spans="2:14" ht="16.5" thickBot="1" x14ac:dyDescent="0.3">
      <c r="B100" s="9">
        <v>84</v>
      </c>
      <c r="C100" s="23"/>
      <c r="D100" s="9" t="s">
        <v>1163</v>
      </c>
      <c r="E100" s="11">
        <v>2017</v>
      </c>
      <c r="F100" s="11"/>
      <c r="G100" s="12">
        <v>22</v>
      </c>
      <c r="H100" s="14"/>
      <c r="I100" s="12"/>
      <c r="J100" s="14"/>
      <c r="K100" s="12"/>
      <c r="L100" s="147" t="s">
        <v>1164</v>
      </c>
      <c r="M100" s="150"/>
      <c r="N100" s="24"/>
    </row>
    <row r="101" spans="2:14" ht="16.5" thickBot="1" x14ac:dyDescent="0.3">
      <c r="B101" s="9">
        <v>85</v>
      </c>
      <c r="C101" s="25"/>
      <c r="D101" s="9" t="s">
        <v>1165</v>
      </c>
      <c r="E101" s="11">
        <v>2017</v>
      </c>
      <c r="F101" s="11"/>
      <c r="G101" s="12">
        <v>22</v>
      </c>
      <c r="H101" s="14"/>
      <c r="I101" s="12"/>
      <c r="J101" s="14"/>
      <c r="K101" s="12"/>
      <c r="L101" s="147" t="s">
        <v>1166</v>
      </c>
      <c r="M101" s="150"/>
      <c r="N101" s="15"/>
    </row>
    <row r="102" spans="2:14" ht="16.5" thickBot="1" x14ac:dyDescent="0.3">
      <c r="B102" s="9"/>
      <c r="C102" s="25"/>
      <c r="D102" s="9"/>
      <c r="E102" s="11"/>
      <c r="F102" s="11"/>
      <c r="G102" s="12"/>
      <c r="H102" s="14"/>
      <c r="I102" s="12"/>
      <c r="J102" s="14"/>
      <c r="K102" s="12"/>
      <c r="L102" s="147"/>
      <c r="M102" s="150"/>
      <c r="N102" s="15"/>
    </row>
    <row r="103" spans="2:14" ht="16.5" thickBot="1" x14ac:dyDescent="0.3">
      <c r="B103" s="9"/>
      <c r="C103" s="23"/>
      <c r="D103" s="9"/>
      <c r="E103" s="11"/>
      <c r="F103" s="11"/>
      <c r="G103" s="12"/>
      <c r="H103" s="14"/>
      <c r="I103" s="12"/>
      <c r="J103" s="14"/>
      <c r="K103" s="12"/>
      <c r="L103" s="147"/>
      <c r="M103" s="12"/>
      <c r="N103" s="24"/>
    </row>
    <row r="104" spans="2:14" ht="16.5" thickBot="1" x14ac:dyDescent="0.3">
      <c r="B104" s="9"/>
      <c r="C104" s="23"/>
      <c r="D104" s="9"/>
      <c r="E104" s="11"/>
      <c r="F104" s="149"/>
      <c r="G104" s="12"/>
      <c r="H104" s="14"/>
      <c r="I104" s="12"/>
      <c r="J104" s="14"/>
      <c r="K104" s="12"/>
      <c r="L104" s="14"/>
      <c r="M104" s="12"/>
      <c r="N104" s="24"/>
    </row>
    <row r="105" spans="2:14" ht="16.5" thickBot="1" x14ac:dyDescent="0.3">
      <c r="B105" s="9"/>
      <c r="C105" s="25"/>
      <c r="D105" s="9"/>
      <c r="E105" s="11"/>
      <c r="F105" s="11"/>
      <c r="G105" s="12"/>
      <c r="H105" s="14"/>
      <c r="I105" s="12"/>
      <c r="J105" s="14"/>
      <c r="K105" s="12"/>
      <c r="L105" s="14"/>
      <c r="M105" s="12"/>
      <c r="N105" s="15"/>
    </row>
    <row r="106" spans="2:14" ht="16.5" thickBot="1" x14ac:dyDescent="0.3">
      <c r="B106" s="9"/>
      <c r="C106" s="25"/>
      <c r="D106" s="9"/>
      <c r="E106" s="11"/>
      <c r="F106" s="11"/>
      <c r="G106" s="12"/>
      <c r="H106" s="14"/>
      <c r="I106" s="12"/>
      <c r="J106" s="14"/>
      <c r="K106" s="12"/>
      <c r="L106" s="14"/>
      <c r="M106" s="12"/>
      <c r="N106" s="15"/>
    </row>
    <row r="107" spans="2:14" ht="16.5" thickBot="1" x14ac:dyDescent="0.3">
      <c r="B107" s="9"/>
      <c r="C107" s="23"/>
      <c r="D107" s="9"/>
      <c r="E107" s="11"/>
      <c r="F107" s="11"/>
      <c r="G107" s="12"/>
      <c r="H107" s="14"/>
      <c r="I107" s="12"/>
      <c r="J107" s="14"/>
      <c r="K107" s="12"/>
      <c r="L107" s="14"/>
      <c r="M107" s="12"/>
      <c r="N107" s="24"/>
    </row>
    <row r="108" spans="2:14" ht="16.5" thickBot="1" x14ac:dyDescent="0.3">
      <c r="B108" s="9"/>
      <c r="C108" s="23"/>
      <c r="D108" s="9"/>
      <c r="E108" s="11"/>
      <c r="F108" s="149"/>
      <c r="G108" s="12"/>
      <c r="H108" s="14"/>
      <c r="I108" s="12"/>
      <c r="J108" s="14"/>
      <c r="K108" s="12"/>
      <c r="L108" s="14"/>
      <c r="M108" s="12"/>
      <c r="N108" s="24"/>
    </row>
    <row r="109" spans="2:14" ht="16.5" thickBot="1" x14ac:dyDescent="0.3">
      <c r="B109" s="9"/>
      <c r="C109" s="25"/>
      <c r="D109" s="9"/>
      <c r="E109" s="11"/>
      <c r="F109" s="11"/>
      <c r="G109" s="12"/>
      <c r="H109" s="14"/>
      <c r="I109" s="12"/>
      <c r="J109" s="14"/>
      <c r="K109" s="12"/>
      <c r="L109" s="14"/>
      <c r="M109" s="12"/>
      <c r="N109" s="15"/>
    </row>
    <row r="110" spans="2:14" ht="16.5" thickBot="1" x14ac:dyDescent="0.3">
      <c r="B110" s="9"/>
      <c r="C110" s="25"/>
      <c r="D110" s="9"/>
      <c r="E110" s="11"/>
      <c r="F110" s="11"/>
      <c r="G110" s="12"/>
      <c r="H110" s="14"/>
      <c r="I110" s="12"/>
      <c r="J110" s="14"/>
      <c r="K110" s="12"/>
      <c r="L110" s="14"/>
      <c r="M110" s="12"/>
      <c r="N110" s="15"/>
    </row>
    <row r="111" spans="2:14" ht="16.5" thickBot="1" x14ac:dyDescent="0.3">
      <c r="B111" s="9"/>
      <c r="C111" s="23"/>
      <c r="D111" s="9"/>
      <c r="E111" s="11"/>
      <c r="F111" s="11"/>
      <c r="G111" s="12"/>
      <c r="H111" s="14"/>
      <c r="I111" s="12"/>
      <c r="J111" s="14"/>
      <c r="K111" s="12"/>
      <c r="L111" s="14"/>
      <c r="M111" s="12"/>
      <c r="N111" s="24"/>
    </row>
    <row r="112" spans="2:14" ht="16.5" thickBot="1" x14ac:dyDescent="0.3">
      <c r="B112" s="9"/>
      <c r="C112" s="23"/>
      <c r="D112" s="9"/>
      <c r="E112" s="11"/>
      <c r="F112" s="149"/>
      <c r="G112" s="12"/>
      <c r="H112" s="14"/>
      <c r="I112" s="12"/>
      <c r="J112" s="14"/>
      <c r="K112" s="12"/>
      <c r="L112" s="14"/>
      <c r="M112" s="12"/>
      <c r="N112" s="24"/>
    </row>
    <row r="113" spans="2:14" ht="16.5" thickBot="1" x14ac:dyDescent="0.3">
      <c r="B113" s="9"/>
      <c r="C113" s="25"/>
      <c r="D113" s="9"/>
      <c r="E113" s="11"/>
      <c r="F113" s="11"/>
      <c r="G113" s="12"/>
      <c r="H113" s="14"/>
      <c r="I113" s="12"/>
      <c r="J113" s="14"/>
      <c r="K113" s="12"/>
      <c r="L113" s="14"/>
      <c r="M113" s="12"/>
      <c r="N113" s="15"/>
    </row>
    <row r="114" spans="2:14" ht="16.5" thickBot="1" x14ac:dyDescent="0.3">
      <c r="B114" s="9"/>
      <c r="C114" s="25"/>
      <c r="D114" s="9"/>
      <c r="E114" s="11"/>
      <c r="F114" s="11"/>
      <c r="G114" s="12"/>
      <c r="H114" s="14"/>
      <c r="I114" s="12"/>
      <c r="J114" s="14"/>
      <c r="K114" s="12"/>
      <c r="L114" s="14"/>
      <c r="M114" s="12"/>
      <c r="N114" s="15"/>
    </row>
    <row r="115" spans="2:14" ht="16.5" thickBot="1" x14ac:dyDescent="0.3">
      <c r="B115" s="9"/>
      <c r="C115" s="23"/>
      <c r="D115" s="9"/>
      <c r="E115" s="11"/>
      <c r="F115" s="11"/>
      <c r="G115" s="12"/>
      <c r="H115" s="14"/>
      <c r="I115" s="12"/>
      <c r="J115" s="14"/>
      <c r="K115" s="12"/>
      <c r="L115" s="14"/>
      <c r="M115" s="12"/>
      <c r="N115" s="24"/>
    </row>
  </sheetData>
  <mergeCells count="13">
    <mergeCell ref="L13:L16"/>
    <mergeCell ref="M13:M16"/>
    <mergeCell ref="N13:N16"/>
    <mergeCell ref="A2:D6"/>
    <mergeCell ref="E2:K6"/>
    <mergeCell ref="L2:N3"/>
    <mergeCell ref="L4:N6"/>
    <mergeCell ref="B13:B16"/>
    <mergeCell ref="C13:C16"/>
    <mergeCell ref="D13:D16"/>
    <mergeCell ref="E13:F15"/>
    <mergeCell ref="G13:J15"/>
    <mergeCell ref="K13:K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0"/>
  <sheetViews>
    <sheetView topLeftCell="A157" workbookViewId="0">
      <selection activeCell="F79" sqref="F79"/>
    </sheetView>
  </sheetViews>
  <sheetFormatPr baseColWidth="10" defaultRowHeight="15" x14ac:dyDescent="0.25"/>
  <cols>
    <col min="4" max="4" width="15.42578125" customWidth="1"/>
  </cols>
  <sheetData>
    <row r="1" spans="1:14" ht="15.75" thickBot="1" x14ac:dyDescent="0.3"/>
    <row r="2" spans="1:14" x14ac:dyDescent="0.25">
      <c r="A2" s="349"/>
      <c r="B2" s="350"/>
      <c r="C2" s="350"/>
      <c r="D2" s="351"/>
      <c r="E2" s="358" t="s">
        <v>18</v>
      </c>
      <c r="F2" s="359"/>
      <c r="G2" s="359"/>
      <c r="H2" s="359"/>
      <c r="I2" s="359"/>
      <c r="J2" s="359"/>
      <c r="K2" s="360"/>
      <c r="L2" s="367" t="s">
        <v>19</v>
      </c>
      <c r="M2" s="368"/>
      <c r="N2" s="369"/>
    </row>
    <row r="3" spans="1:14" ht="15.75" thickBot="1" x14ac:dyDescent="0.3">
      <c r="A3" s="352"/>
      <c r="B3" s="353"/>
      <c r="C3" s="353"/>
      <c r="D3" s="354"/>
      <c r="E3" s="361"/>
      <c r="F3" s="362"/>
      <c r="G3" s="362"/>
      <c r="H3" s="362"/>
      <c r="I3" s="362"/>
      <c r="J3" s="362"/>
      <c r="K3" s="363"/>
      <c r="L3" s="370"/>
      <c r="M3" s="371"/>
      <c r="N3" s="372"/>
    </row>
    <row r="4" spans="1:14" x14ac:dyDescent="0.25">
      <c r="A4" s="352"/>
      <c r="B4" s="353"/>
      <c r="C4" s="353"/>
      <c r="D4" s="354"/>
      <c r="E4" s="361"/>
      <c r="F4" s="362"/>
      <c r="G4" s="362"/>
      <c r="H4" s="362"/>
      <c r="I4" s="362"/>
      <c r="J4" s="362"/>
      <c r="K4" s="363"/>
      <c r="L4" s="373" t="s">
        <v>20</v>
      </c>
      <c r="M4" s="374"/>
      <c r="N4" s="375"/>
    </row>
    <row r="5" spans="1:14" x14ac:dyDescent="0.25">
      <c r="A5" s="352"/>
      <c r="B5" s="353"/>
      <c r="C5" s="353"/>
      <c r="D5" s="354"/>
      <c r="E5" s="361"/>
      <c r="F5" s="362"/>
      <c r="G5" s="362"/>
      <c r="H5" s="362"/>
      <c r="I5" s="362"/>
      <c r="J5" s="362"/>
      <c r="K5" s="363"/>
      <c r="L5" s="376"/>
      <c r="M5" s="377"/>
      <c r="N5" s="378"/>
    </row>
    <row r="6" spans="1:14" ht="15.75" thickBot="1" x14ac:dyDescent="0.3">
      <c r="A6" s="355"/>
      <c r="B6" s="356"/>
      <c r="C6" s="356"/>
      <c r="D6" s="357"/>
      <c r="E6" s="364"/>
      <c r="F6" s="365"/>
      <c r="G6" s="365"/>
      <c r="H6" s="365"/>
      <c r="I6" s="365"/>
      <c r="J6" s="365"/>
      <c r="K6" s="366"/>
      <c r="L6" s="379"/>
      <c r="M6" s="380"/>
      <c r="N6" s="381"/>
    </row>
    <row r="7" spans="1:14" ht="15.75" x14ac:dyDescent="0.25">
      <c r="B7" s="5" t="s">
        <v>21</v>
      </c>
      <c r="D7" s="151"/>
      <c r="G7" s="29"/>
      <c r="I7" s="4"/>
      <c r="K7" s="152"/>
      <c r="M7" s="79"/>
      <c r="N7" s="79"/>
    </row>
    <row r="8" spans="1:14" ht="15.75" x14ac:dyDescent="0.25">
      <c r="B8" s="5" t="s">
        <v>22</v>
      </c>
      <c r="D8" s="151"/>
      <c r="G8" s="29"/>
      <c r="I8" s="4"/>
      <c r="K8" s="152"/>
      <c r="M8" s="79"/>
      <c r="N8" s="79"/>
    </row>
    <row r="9" spans="1:14" ht="15.75" x14ac:dyDescent="0.25">
      <c r="B9" s="5" t="s">
        <v>23</v>
      </c>
      <c r="D9" s="151"/>
      <c r="G9" s="29"/>
      <c r="I9" s="4"/>
      <c r="K9" s="152"/>
      <c r="M9" s="79"/>
      <c r="N9" s="79"/>
    </row>
    <row r="10" spans="1:14" ht="15.75" x14ac:dyDescent="0.25">
      <c r="B10" s="5" t="s">
        <v>24</v>
      </c>
      <c r="D10" s="151"/>
      <c r="G10" s="29"/>
      <c r="I10" s="4"/>
      <c r="K10" s="152"/>
      <c r="M10" s="79"/>
      <c r="N10" s="79"/>
    </row>
    <row r="11" spans="1:14" x14ac:dyDescent="0.25">
      <c r="B11" s="403" t="s">
        <v>0</v>
      </c>
      <c r="C11" s="399" t="s">
        <v>1</v>
      </c>
      <c r="D11" s="404" t="s">
        <v>2</v>
      </c>
      <c r="E11" s="407" t="s">
        <v>997</v>
      </c>
      <c r="F11" s="407"/>
      <c r="G11" s="407" t="s">
        <v>3</v>
      </c>
      <c r="H11" s="407"/>
      <c r="I11" s="407"/>
      <c r="J11" s="407"/>
      <c r="K11" s="407" t="s">
        <v>4</v>
      </c>
      <c r="L11" s="399" t="s">
        <v>5</v>
      </c>
      <c r="M11" s="400" t="s">
        <v>6</v>
      </c>
      <c r="N11" s="401" t="s">
        <v>7</v>
      </c>
    </row>
    <row r="12" spans="1:14" x14ac:dyDescent="0.25">
      <c r="B12" s="403"/>
      <c r="C12" s="399"/>
      <c r="D12" s="405"/>
      <c r="E12" s="407" t="s">
        <v>8</v>
      </c>
      <c r="F12" s="407"/>
      <c r="G12" s="407"/>
      <c r="H12" s="407"/>
      <c r="I12" s="407"/>
      <c r="J12" s="407"/>
      <c r="K12" s="407" t="s">
        <v>9</v>
      </c>
      <c r="L12" s="399"/>
      <c r="M12" s="400" t="s">
        <v>9</v>
      </c>
      <c r="N12" s="401"/>
    </row>
    <row r="13" spans="1:14" x14ac:dyDescent="0.25">
      <c r="B13" s="403"/>
      <c r="C13" s="399"/>
      <c r="D13" s="405"/>
      <c r="E13" s="407"/>
      <c r="F13" s="407"/>
      <c r="G13" s="407"/>
      <c r="H13" s="407"/>
      <c r="I13" s="407"/>
      <c r="J13" s="407"/>
      <c r="K13" s="407" t="s">
        <v>10</v>
      </c>
      <c r="L13" s="399"/>
      <c r="M13" s="400" t="s">
        <v>11</v>
      </c>
      <c r="N13" s="401"/>
    </row>
    <row r="14" spans="1:14" x14ac:dyDescent="0.25">
      <c r="B14" s="403"/>
      <c r="C14" s="399"/>
      <c r="D14" s="406"/>
      <c r="E14" s="153" t="s">
        <v>12</v>
      </c>
      <c r="F14" s="153" t="s">
        <v>13</v>
      </c>
      <c r="G14" s="154" t="s">
        <v>14</v>
      </c>
      <c r="H14" s="154" t="s">
        <v>15</v>
      </c>
      <c r="I14" s="154" t="s">
        <v>16</v>
      </c>
      <c r="J14" s="154" t="s">
        <v>17</v>
      </c>
      <c r="K14" s="407"/>
      <c r="L14" s="399"/>
      <c r="M14" s="400"/>
      <c r="N14" s="401"/>
    </row>
    <row r="15" spans="1:14" ht="31.5" x14ac:dyDescent="0.25">
      <c r="B15" s="118">
        <v>1</v>
      </c>
      <c r="C15" s="118"/>
      <c r="D15" s="155" t="s">
        <v>1168</v>
      </c>
      <c r="E15" s="156">
        <v>42339</v>
      </c>
      <c r="F15" s="156">
        <v>42353</v>
      </c>
      <c r="G15" s="118">
        <v>1</v>
      </c>
      <c r="H15" s="118"/>
      <c r="I15" s="118"/>
      <c r="J15" s="118"/>
      <c r="K15" s="118">
        <v>201</v>
      </c>
      <c r="L15" s="118"/>
      <c r="M15" s="157"/>
      <c r="N15" s="158" t="s">
        <v>1313</v>
      </c>
    </row>
    <row r="16" spans="1:14" ht="47.25" x14ac:dyDescent="0.25">
      <c r="B16" s="118">
        <v>2</v>
      </c>
      <c r="C16" s="118"/>
      <c r="D16" s="155" t="s">
        <v>1169</v>
      </c>
      <c r="E16" s="156">
        <v>42261</v>
      </c>
      <c r="F16" s="156">
        <v>43166</v>
      </c>
      <c r="G16" s="118">
        <v>1</v>
      </c>
      <c r="H16" s="118"/>
      <c r="I16" s="118"/>
      <c r="J16" s="118"/>
      <c r="K16" s="118">
        <v>200</v>
      </c>
      <c r="L16" s="118"/>
      <c r="M16" s="157"/>
      <c r="N16" s="157" t="s">
        <v>1313</v>
      </c>
    </row>
    <row r="17" spans="1:14" ht="47.25" x14ac:dyDescent="0.25">
      <c r="B17" s="118">
        <v>3</v>
      </c>
      <c r="C17" s="118"/>
      <c r="D17" s="155" t="s">
        <v>1170</v>
      </c>
      <c r="E17" s="156">
        <v>42214</v>
      </c>
      <c r="F17" s="156">
        <v>42271</v>
      </c>
      <c r="G17" s="118">
        <v>1</v>
      </c>
      <c r="H17" s="118"/>
      <c r="I17" s="118"/>
      <c r="J17" s="118"/>
      <c r="K17" s="118">
        <v>440</v>
      </c>
      <c r="L17" s="118"/>
      <c r="M17" s="157"/>
      <c r="N17" s="157" t="s">
        <v>1313</v>
      </c>
    </row>
    <row r="18" spans="1:14" ht="47.25" x14ac:dyDescent="0.25">
      <c r="B18" s="118">
        <v>4</v>
      </c>
      <c r="C18" s="118"/>
      <c r="D18" s="155" t="s">
        <v>1171</v>
      </c>
      <c r="E18" s="156">
        <v>42164</v>
      </c>
      <c r="F18" s="156">
        <v>42164</v>
      </c>
      <c r="G18" s="118">
        <v>1</v>
      </c>
      <c r="H18" s="118"/>
      <c r="I18" s="118">
        <v>1</v>
      </c>
      <c r="J18" s="118"/>
      <c r="K18" s="118">
        <v>200</v>
      </c>
      <c r="L18" s="118"/>
      <c r="M18" s="157"/>
      <c r="N18" s="157" t="s">
        <v>1313</v>
      </c>
    </row>
    <row r="19" spans="1:14" ht="47.25" x14ac:dyDescent="0.25">
      <c r="B19" s="118">
        <v>5</v>
      </c>
      <c r="C19" s="118"/>
      <c r="D19" s="155" t="s">
        <v>1172</v>
      </c>
      <c r="E19" s="156">
        <v>42164</v>
      </c>
      <c r="F19" s="156">
        <v>42164</v>
      </c>
      <c r="G19" s="159">
        <v>1</v>
      </c>
      <c r="H19" s="160"/>
      <c r="I19" s="160">
        <v>2</v>
      </c>
      <c r="J19" s="160"/>
      <c r="K19" s="159">
        <v>395</v>
      </c>
      <c r="L19" s="160"/>
      <c r="M19" s="161"/>
      <c r="N19" s="162" t="s">
        <v>1313</v>
      </c>
    </row>
    <row r="20" spans="1:14" ht="47.25" x14ac:dyDescent="0.25">
      <c r="B20" s="118">
        <v>6</v>
      </c>
      <c r="C20" s="118"/>
      <c r="D20" s="155" t="s">
        <v>1173</v>
      </c>
      <c r="E20" s="156">
        <v>42178</v>
      </c>
      <c r="F20" s="156">
        <v>42416</v>
      </c>
      <c r="G20" s="159">
        <v>1</v>
      </c>
      <c r="H20" s="160"/>
      <c r="I20" s="160"/>
      <c r="J20" s="160"/>
      <c r="K20" s="159">
        <v>197</v>
      </c>
      <c r="L20" s="160"/>
      <c r="M20" s="161"/>
      <c r="N20" s="161" t="s">
        <v>1313</v>
      </c>
    </row>
    <row r="21" spans="1:14" ht="31.5" x14ac:dyDescent="0.25">
      <c r="A21" s="79"/>
      <c r="B21" s="118">
        <v>7</v>
      </c>
      <c r="C21" s="163"/>
      <c r="D21" s="164" t="s">
        <v>1174</v>
      </c>
      <c r="E21" s="165">
        <v>42443</v>
      </c>
      <c r="F21" s="166">
        <v>42443</v>
      </c>
      <c r="G21" s="167">
        <v>1</v>
      </c>
      <c r="H21" s="161"/>
      <c r="I21" s="161"/>
      <c r="J21" s="161"/>
      <c r="K21" s="167">
        <v>60</v>
      </c>
      <c r="L21" s="161"/>
      <c r="M21" s="161"/>
      <c r="N21" s="162" t="s">
        <v>1313</v>
      </c>
    </row>
    <row r="22" spans="1:14" ht="47.25" x14ac:dyDescent="0.25">
      <c r="A22" s="79"/>
      <c r="B22" s="118">
        <v>8</v>
      </c>
      <c r="C22" s="162"/>
      <c r="D22" s="164" t="s">
        <v>1175</v>
      </c>
      <c r="E22" s="165">
        <v>42446</v>
      </c>
      <c r="F22" s="166">
        <v>42446</v>
      </c>
      <c r="G22" s="167">
        <v>1</v>
      </c>
      <c r="H22" s="161"/>
      <c r="I22" s="161"/>
      <c r="J22" s="161"/>
      <c r="K22" s="167">
        <v>47</v>
      </c>
      <c r="L22" s="161"/>
      <c r="M22" s="161"/>
      <c r="N22" s="162" t="s">
        <v>1313</v>
      </c>
    </row>
    <row r="23" spans="1:14" ht="47.25" x14ac:dyDescent="0.25">
      <c r="A23" s="79"/>
      <c r="B23" s="118">
        <v>9</v>
      </c>
      <c r="C23" s="162"/>
      <c r="D23" s="164" t="s">
        <v>1176</v>
      </c>
      <c r="E23" s="165">
        <v>42179</v>
      </c>
      <c r="F23" s="166">
        <v>42610</v>
      </c>
      <c r="G23" s="167">
        <v>1</v>
      </c>
      <c r="H23" s="161"/>
      <c r="I23" s="161"/>
      <c r="J23" s="161"/>
      <c r="K23" s="167">
        <v>173</v>
      </c>
      <c r="L23" s="161" t="s">
        <v>1177</v>
      </c>
      <c r="M23" s="168"/>
      <c r="N23" s="162" t="s">
        <v>1313</v>
      </c>
    </row>
    <row r="24" spans="1:14" ht="31.5" x14ac:dyDescent="0.25">
      <c r="A24" s="169"/>
      <c r="B24" s="118">
        <v>10</v>
      </c>
      <c r="C24" s="170"/>
      <c r="D24" s="171" t="s">
        <v>1178</v>
      </c>
      <c r="E24" s="172">
        <v>42240</v>
      </c>
      <c r="F24" s="173">
        <v>42636</v>
      </c>
      <c r="G24" s="174">
        <v>2</v>
      </c>
      <c r="H24" s="175"/>
      <c r="I24" s="175"/>
      <c r="J24" s="175"/>
      <c r="K24" s="174">
        <v>124</v>
      </c>
      <c r="L24" s="175"/>
      <c r="M24" s="161"/>
      <c r="N24" s="162" t="s">
        <v>1313</v>
      </c>
    </row>
    <row r="25" spans="1:14" ht="31.5" x14ac:dyDescent="0.25">
      <c r="A25" s="169"/>
      <c r="B25" s="118">
        <v>11</v>
      </c>
      <c r="C25" s="176"/>
      <c r="D25" s="171" t="s">
        <v>1179</v>
      </c>
      <c r="E25" s="172">
        <v>42271</v>
      </c>
      <c r="F25" s="173">
        <v>42300</v>
      </c>
      <c r="G25" s="174">
        <v>2</v>
      </c>
      <c r="H25" s="175"/>
      <c r="I25" s="175"/>
      <c r="J25" s="175"/>
      <c r="K25" s="174">
        <v>81</v>
      </c>
      <c r="L25" s="175"/>
      <c r="M25" s="161"/>
      <c r="N25" s="162" t="s">
        <v>1313</v>
      </c>
    </row>
    <row r="26" spans="1:14" ht="31.5" x14ac:dyDescent="0.25">
      <c r="A26" s="169"/>
      <c r="B26" s="118">
        <v>12</v>
      </c>
      <c r="C26" s="176"/>
      <c r="D26" s="171" t="s">
        <v>1180</v>
      </c>
      <c r="E26" s="172">
        <v>42301</v>
      </c>
      <c r="F26" s="173">
        <v>42331</v>
      </c>
      <c r="G26" s="174">
        <v>2</v>
      </c>
      <c r="H26" s="175"/>
      <c r="I26" s="175"/>
      <c r="J26" s="175"/>
      <c r="K26" s="174">
        <v>87</v>
      </c>
      <c r="L26" s="175"/>
      <c r="M26" s="161"/>
      <c r="N26" s="162" t="s">
        <v>1313</v>
      </c>
    </row>
    <row r="27" spans="1:14" ht="31.5" x14ac:dyDescent="0.25">
      <c r="A27" s="169"/>
      <c r="B27" s="118">
        <v>13</v>
      </c>
      <c r="C27" s="177"/>
      <c r="D27" s="171" t="s">
        <v>1181</v>
      </c>
      <c r="E27" s="172">
        <v>42332</v>
      </c>
      <c r="F27" s="172">
        <v>42361</v>
      </c>
      <c r="G27" s="174">
        <v>2</v>
      </c>
      <c r="H27" s="175"/>
      <c r="I27" s="175"/>
      <c r="J27" s="175"/>
      <c r="K27" s="174">
        <v>84</v>
      </c>
      <c r="L27" s="175"/>
      <c r="M27" s="161"/>
      <c r="N27" s="162" t="s">
        <v>1313</v>
      </c>
    </row>
    <row r="28" spans="1:14" ht="31.5" x14ac:dyDescent="0.25">
      <c r="A28" s="169"/>
      <c r="B28" s="118">
        <v>14</v>
      </c>
      <c r="C28" s="170"/>
      <c r="D28" s="171" t="s">
        <v>1182</v>
      </c>
      <c r="E28" s="172">
        <v>42362</v>
      </c>
      <c r="F28" s="172">
        <v>42392</v>
      </c>
      <c r="G28" s="174">
        <v>2</v>
      </c>
      <c r="H28" s="175"/>
      <c r="I28" s="175"/>
      <c r="J28" s="175"/>
      <c r="K28" s="174">
        <v>99</v>
      </c>
      <c r="L28" s="175"/>
      <c r="M28" s="161"/>
      <c r="N28" s="162" t="s">
        <v>1313</v>
      </c>
    </row>
    <row r="29" spans="1:14" ht="31.5" x14ac:dyDescent="0.25">
      <c r="A29" s="169"/>
      <c r="B29" s="118">
        <v>15</v>
      </c>
      <c r="C29" s="176"/>
      <c r="D29" s="171" t="s">
        <v>1183</v>
      </c>
      <c r="E29" s="172">
        <v>42393</v>
      </c>
      <c r="F29" s="173">
        <v>42423</v>
      </c>
      <c r="G29" s="174">
        <v>2</v>
      </c>
      <c r="H29" s="175"/>
      <c r="I29" s="175"/>
      <c r="J29" s="175"/>
      <c r="K29" s="174">
        <v>188</v>
      </c>
      <c r="L29" s="175"/>
      <c r="M29" s="161"/>
      <c r="N29" s="162" t="s">
        <v>1313</v>
      </c>
    </row>
    <row r="30" spans="1:14" ht="31.5" x14ac:dyDescent="0.25">
      <c r="A30" s="169"/>
      <c r="B30" s="118">
        <v>16</v>
      </c>
      <c r="C30" s="176"/>
      <c r="D30" s="171" t="s">
        <v>1184</v>
      </c>
      <c r="E30" s="172">
        <v>42453</v>
      </c>
      <c r="F30" s="173">
        <v>42483</v>
      </c>
      <c r="G30" s="174">
        <v>2</v>
      </c>
      <c r="H30" s="175"/>
      <c r="I30" s="175"/>
      <c r="J30" s="175"/>
      <c r="K30" s="174">
        <v>196</v>
      </c>
      <c r="L30" s="175" t="s">
        <v>1177</v>
      </c>
      <c r="M30" s="178"/>
      <c r="N30" s="162" t="s">
        <v>1313</v>
      </c>
    </row>
    <row r="31" spans="1:14" ht="31.5" x14ac:dyDescent="0.25">
      <c r="A31" s="169"/>
      <c r="B31" s="118">
        <v>17</v>
      </c>
      <c r="C31" s="176"/>
      <c r="D31" s="171" t="s">
        <v>1185</v>
      </c>
      <c r="E31" s="172">
        <v>42483</v>
      </c>
      <c r="F31" s="172">
        <v>42513</v>
      </c>
      <c r="G31" s="174">
        <v>2</v>
      </c>
      <c r="H31" s="175"/>
      <c r="I31" s="175"/>
      <c r="J31" s="175"/>
      <c r="K31" s="174">
        <v>59</v>
      </c>
      <c r="L31" s="175" t="s">
        <v>1186</v>
      </c>
      <c r="M31" s="161"/>
      <c r="N31" s="162" t="s">
        <v>1313</v>
      </c>
    </row>
    <row r="32" spans="1:14" ht="31.5" x14ac:dyDescent="0.25">
      <c r="A32" s="169"/>
      <c r="B32" s="118">
        <v>18</v>
      </c>
      <c r="C32" s="176"/>
      <c r="D32" s="171" t="s">
        <v>1187</v>
      </c>
      <c r="E32" s="172">
        <v>42513</v>
      </c>
      <c r="F32" s="173">
        <v>42544</v>
      </c>
      <c r="G32" s="174">
        <v>2</v>
      </c>
      <c r="H32" s="175"/>
      <c r="I32" s="175"/>
      <c r="J32" s="175"/>
      <c r="K32" s="174">
        <v>55</v>
      </c>
      <c r="L32" s="175" t="s">
        <v>1186</v>
      </c>
      <c r="M32" s="161"/>
      <c r="N32" s="162" t="s">
        <v>1313</v>
      </c>
    </row>
    <row r="33" spans="1:14" ht="31.5" x14ac:dyDescent="0.25">
      <c r="A33" s="169"/>
      <c r="B33" s="118">
        <v>19</v>
      </c>
      <c r="C33" s="176"/>
      <c r="D33" s="171" t="s">
        <v>1188</v>
      </c>
      <c r="E33" s="172">
        <v>42550</v>
      </c>
      <c r="F33" s="173">
        <v>42579</v>
      </c>
      <c r="G33" s="174">
        <v>2</v>
      </c>
      <c r="H33" s="175"/>
      <c r="I33" s="175"/>
      <c r="J33" s="175"/>
      <c r="K33" s="174">
        <v>65</v>
      </c>
      <c r="L33" s="175" t="s">
        <v>1186</v>
      </c>
      <c r="M33" s="161"/>
      <c r="N33" s="162" t="s">
        <v>1313</v>
      </c>
    </row>
    <row r="34" spans="1:14" ht="31.5" x14ac:dyDescent="0.25">
      <c r="A34" s="169"/>
      <c r="B34" s="118">
        <v>20</v>
      </c>
      <c r="C34" s="176"/>
      <c r="D34" s="171" t="s">
        <v>1189</v>
      </c>
      <c r="E34" s="172">
        <v>42580</v>
      </c>
      <c r="F34" s="173">
        <v>42610</v>
      </c>
      <c r="G34" s="174">
        <v>2</v>
      </c>
      <c r="H34" s="175"/>
      <c r="I34" s="175"/>
      <c r="J34" s="175"/>
      <c r="K34" s="174">
        <v>60</v>
      </c>
      <c r="L34" s="175" t="s">
        <v>1186</v>
      </c>
      <c r="M34" s="161"/>
      <c r="N34" s="162" t="s">
        <v>1313</v>
      </c>
    </row>
    <row r="35" spans="1:14" ht="31.5" x14ac:dyDescent="0.25">
      <c r="A35" s="169"/>
      <c r="B35" s="118">
        <v>21</v>
      </c>
      <c r="C35" s="176"/>
      <c r="D35" s="171" t="s">
        <v>1190</v>
      </c>
      <c r="E35" s="172">
        <v>42611</v>
      </c>
      <c r="F35" s="173">
        <v>42641</v>
      </c>
      <c r="G35" s="174">
        <v>2</v>
      </c>
      <c r="H35" s="175"/>
      <c r="I35" s="175"/>
      <c r="J35" s="175"/>
      <c r="K35" s="174">
        <v>66</v>
      </c>
      <c r="L35" s="175" t="s">
        <v>1186</v>
      </c>
      <c r="M35" s="161"/>
      <c r="N35" s="162" t="s">
        <v>1313</v>
      </c>
    </row>
    <row r="36" spans="1:14" ht="31.5" x14ac:dyDescent="0.25">
      <c r="A36" s="169"/>
      <c r="B36" s="118">
        <v>22</v>
      </c>
      <c r="C36" s="176"/>
      <c r="D36" s="171" t="s">
        <v>1191</v>
      </c>
      <c r="E36" s="172">
        <v>42642</v>
      </c>
      <c r="F36" s="173">
        <v>42671</v>
      </c>
      <c r="G36" s="174">
        <v>2</v>
      </c>
      <c r="H36" s="175"/>
      <c r="I36" s="175"/>
      <c r="J36" s="175"/>
      <c r="K36" s="174">
        <v>58</v>
      </c>
      <c r="L36" s="175" t="s">
        <v>1186</v>
      </c>
      <c r="M36" s="161"/>
      <c r="N36" s="162" t="s">
        <v>1313</v>
      </c>
    </row>
    <row r="37" spans="1:14" ht="63" x14ac:dyDescent="0.25">
      <c r="A37" s="169"/>
      <c r="B37" s="118">
        <v>23</v>
      </c>
      <c r="C37" s="177"/>
      <c r="D37" s="171" t="s">
        <v>1192</v>
      </c>
      <c r="E37" s="172">
        <v>42672</v>
      </c>
      <c r="F37" s="172">
        <v>42702</v>
      </c>
      <c r="G37" s="177">
        <v>2</v>
      </c>
      <c r="H37" s="177"/>
      <c r="I37" s="177"/>
      <c r="J37" s="177"/>
      <c r="K37" s="177">
        <v>88</v>
      </c>
      <c r="L37" s="175" t="s">
        <v>1186</v>
      </c>
      <c r="M37" s="157"/>
      <c r="N37" s="162" t="s">
        <v>1313</v>
      </c>
    </row>
    <row r="38" spans="1:14" ht="31.5" x14ac:dyDescent="0.25">
      <c r="A38" s="169"/>
      <c r="B38" s="118">
        <v>24</v>
      </c>
      <c r="C38" s="176"/>
      <c r="D38" s="171" t="s">
        <v>1193</v>
      </c>
      <c r="E38" s="172">
        <v>42703</v>
      </c>
      <c r="F38" s="173">
        <v>42732</v>
      </c>
      <c r="G38" s="174">
        <v>2</v>
      </c>
      <c r="H38" s="175"/>
      <c r="I38" s="175"/>
      <c r="J38" s="175"/>
      <c r="K38" s="174">
        <v>65</v>
      </c>
      <c r="L38" s="175" t="s">
        <v>1186</v>
      </c>
      <c r="M38" s="161"/>
      <c r="N38" s="162" t="s">
        <v>1313</v>
      </c>
    </row>
    <row r="39" spans="1:14" ht="31.5" x14ac:dyDescent="0.25">
      <c r="A39" s="169"/>
      <c r="B39" s="118">
        <v>25</v>
      </c>
      <c r="C39" s="176"/>
      <c r="D39" s="171" t="s">
        <v>1194</v>
      </c>
      <c r="E39" s="172">
        <v>42733</v>
      </c>
      <c r="F39" s="173">
        <v>42822</v>
      </c>
      <c r="G39" s="174">
        <v>2</v>
      </c>
      <c r="H39" s="175"/>
      <c r="I39" s="175"/>
      <c r="J39" s="175"/>
      <c r="K39" s="174">
        <v>118</v>
      </c>
      <c r="L39" s="175" t="s">
        <v>1177</v>
      </c>
      <c r="M39" s="161"/>
      <c r="N39" s="162" t="s">
        <v>1313</v>
      </c>
    </row>
    <row r="40" spans="1:14" ht="31.5" x14ac:dyDescent="0.25">
      <c r="A40" s="169"/>
      <c r="B40" s="118">
        <v>26</v>
      </c>
      <c r="C40" s="176"/>
      <c r="D40" s="171" t="s">
        <v>1195</v>
      </c>
      <c r="E40" s="172">
        <v>42795</v>
      </c>
      <c r="F40" s="173">
        <v>42822</v>
      </c>
      <c r="G40" s="174">
        <v>2</v>
      </c>
      <c r="H40" s="175"/>
      <c r="I40" s="175"/>
      <c r="J40" s="175"/>
      <c r="K40" s="174">
        <v>58</v>
      </c>
      <c r="L40" s="175" t="s">
        <v>1186</v>
      </c>
      <c r="M40" s="161"/>
      <c r="N40" s="162" t="s">
        <v>1313</v>
      </c>
    </row>
    <row r="41" spans="1:14" ht="31.5" x14ac:dyDescent="0.25">
      <c r="A41" s="169"/>
      <c r="B41" s="118">
        <v>27</v>
      </c>
      <c r="C41" s="176"/>
      <c r="D41" s="171" t="s">
        <v>1196</v>
      </c>
      <c r="E41" s="172">
        <v>42823</v>
      </c>
      <c r="F41" s="173">
        <v>42853</v>
      </c>
      <c r="G41" s="174">
        <v>2</v>
      </c>
      <c r="H41" s="175"/>
      <c r="I41" s="175"/>
      <c r="J41" s="175"/>
      <c r="K41" s="174">
        <v>63</v>
      </c>
      <c r="L41" s="175"/>
      <c r="M41" s="161"/>
      <c r="N41" s="162" t="s">
        <v>1313</v>
      </c>
    </row>
    <row r="42" spans="1:14" ht="31.5" x14ac:dyDescent="0.25">
      <c r="A42" s="169"/>
      <c r="B42" s="118">
        <v>28</v>
      </c>
      <c r="C42" s="176"/>
      <c r="D42" s="171" t="s">
        <v>1197</v>
      </c>
      <c r="E42" s="172">
        <v>42854</v>
      </c>
      <c r="F42" s="173">
        <v>42883</v>
      </c>
      <c r="G42" s="174">
        <v>2</v>
      </c>
      <c r="H42" s="175"/>
      <c r="I42" s="175"/>
      <c r="J42" s="175"/>
      <c r="K42" s="174">
        <v>59</v>
      </c>
      <c r="L42" s="175" t="s">
        <v>1186</v>
      </c>
      <c r="M42" s="161"/>
      <c r="N42" s="162" t="s">
        <v>1313</v>
      </c>
    </row>
    <row r="43" spans="1:14" ht="31.5" x14ac:dyDescent="0.25">
      <c r="A43" s="169"/>
      <c r="B43" s="118">
        <v>29</v>
      </c>
      <c r="C43" s="176"/>
      <c r="D43" s="171" t="s">
        <v>1198</v>
      </c>
      <c r="E43" s="172">
        <v>42884</v>
      </c>
      <c r="F43" s="173">
        <v>42914</v>
      </c>
      <c r="G43" s="174">
        <v>2</v>
      </c>
      <c r="H43" s="175"/>
      <c r="I43" s="175"/>
      <c r="J43" s="175"/>
      <c r="K43" s="174">
        <v>62</v>
      </c>
      <c r="L43" s="175" t="s">
        <v>1186</v>
      </c>
      <c r="M43" s="161"/>
      <c r="N43" s="162" t="s">
        <v>1313</v>
      </c>
    </row>
    <row r="44" spans="1:14" ht="31.5" x14ac:dyDescent="0.25">
      <c r="A44" s="179"/>
      <c r="B44" s="118">
        <v>30</v>
      </c>
      <c r="C44" s="180"/>
      <c r="D44" s="181" t="s">
        <v>1199</v>
      </c>
      <c r="E44" s="182">
        <v>42915</v>
      </c>
      <c r="F44" s="183">
        <v>42944</v>
      </c>
      <c r="G44" s="184">
        <v>3</v>
      </c>
      <c r="H44" s="185"/>
      <c r="I44" s="185"/>
      <c r="J44" s="185"/>
      <c r="K44" s="184">
        <v>60</v>
      </c>
      <c r="L44" s="185" t="s">
        <v>1186</v>
      </c>
      <c r="M44" s="161"/>
      <c r="N44" s="162" t="s">
        <v>1313</v>
      </c>
    </row>
    <row r="45" spans="1:14" ht="31.5" x14ac:dyDescent="0.25">
      <c r="A45" s="179"/>
      <c r="B45" s="118">
        <v>31</v>
      </c>
      <c r="C45" s="180"/>
      <c r="D45" s="181" t="s">
        <v>1200</v>
      </c>
      <c r="E45" s="182">
        <v>42945</v>
      </c>
      <c r="F45" s="183">
        <v>42975</v>
      </c>
      <c r="G45" s="184">
        <v>3</v>
      </c>
      <c r="H45" s="185"/>
      <c r="I45" s="185"/>
      <c r="J45" s="185"/>
      <c r="K45" s="184">
        <v>66</v>
      </c>
      <c r="L45" s="185" t="s">
        <v>1177</v>
      </c>
      <c r="M45" s="161"/>
      <c r="N45" s="162" t="s">
        <v>1313</v>
      </c>
    </row>
    <row r="46" spans="1:14" ht="31.5" x14ac:dyDescent="0.25">
      <c r="A46" s="179"/>
      <c r="B46" s="118">
        <v>32</v>
      </c>
      <c r="C46" s="180"/>
      <c r="D46" s="181" t="s">
        <v>1201</v>
      </c>
      <c r="E46" s="182">
        <v>42976</v>
      </c>
      <c r="F46" s="183">
        <v>43006</v>
      </c>
      <c r="G46" s="184">
        <v>3</v>
      </c>
      <c r="H46" s="185"/>
      <c r="I46" s="185"/>
      <c r="J46" s="185"/>
      <c r="K46" s="184">
        <v>57</v>
      </c>
      <c r="L46" s="185" t="s">
        <v>1186</v>
      </c>
      <c r="M46" s="161"/>
      <c r="N46" s="162" t="s">
        <v>1313</v>
      </c>
    </row>
    <row r="47" spans="1:14" ht="31.5" x14ac:dyDescent="0.25">
      <c r="A47" s="179"/>
      <c r="B47" s="118">
        <v>33</v>
      </c>
      <c r="C47" s="180"/>
      <c r="D47" s="181" t="s">
        <v>1202</v>
      </c>
      <c r="E47" s="182">
        <v>43007</v>
      </c>
      <c r="F47" s="183">
        <v>43036</v>
      </c>
      <c r="G47" s="184">
        <v>3</v>
      </c>
      <c r="H47" s="185"/>
      <c r="I47" s="185"/>
      <c r="J47" s="185"/>
      <c r="K47" s="184">
        <v>50</v>
      </c>
      <c r="L47" s="185" t="s">
        <v>1186</v>
      </c>
      <c r="M47" s="161"/>
      <c r="N47" s="162" t="s">
        <v>1313</v>
      </c>
    </row>
    <row r="48" spans="1:14" ht="47.25" x14ac:dyDescent="0.25">
      <c r="A48" s="179"/>
      <c r="B48" s="118">
        <v>34</v>
      </c>
      <c r="C48" s="180"/>
      <c r="D48" s="181" t="s">
        <v>1203</v>
      </c>
      <c r="E48" s="182">
        <v>42611</v>
      </c>
      <c r="F48" s="183">
        <v>43095</v>
      </c>
      <c r="G48" s="184">
        <v>3</v>
      </c>
      <c r="H48" s="185"/>
      <c r="I48" s="185"/>
      <c r="J48" s="185"/>
      <c r="K48" s="184">
        <v>123</v>
      </c>
      <c r="L48" s="185" t="s">
        <v>1186</v>
      </c>
      <c r="M48" s="161"/>
      <c r="N48" s="162" t="s">
        <v>1313</v>
      </c>
    </row>
    <row r="49" spans="1:14" ht="31.5" x14ac:dyDescent="0.25">
      <c r="A49" s="179"/>
      <c r="B49" s="118">
        <v>35</v>
      </c>
      <c r="C49" s="180"/>
      <c r="D49" s="181" t="s">
        <v>1204</v>
      </c>
      <c r="E49" s="182">
        <v>43088</v>
      </c>
      <c r="F49" s="182">
        <v>43088</v>
      </c>
      <c r="G49" s="184">
        <v>3</v>
      </c>
      <c r="H49" s="185"/>
      <c r="I49" s="185"/>
      <c r="J49" s="185"/>
      <c r="K49" s="184">
        <v>229</v>
      </c>
      <c r="L49" s="185"/>
      <c r="M49" s="161"/>
      <c r="N49" s="162" t="s">
        <v>1313</v>
      </c>
    </row>
    <row r="50" spans="1:14" ht="45" x14ac:dyDescent="0.25">
      <c r="A50" s="179"/>
      <c r="B50" s="118">
        <v>36</v>
      </c>
      <c r="C50" s="180"/>
      <c r="D50" s="186" t="s">
        <v>1205</v>
      </c>
      <c r="E50" s="182">
        <v>42482</v>
      </c>
      <c r="F50" s="182">
        <v>42482</v>
      </c>
      <c r="G50" s="184">
        <v>3</v>
      </c>
      <c r="H50" s="185"/>
      <c r="I50" s="185"/>
      <c r="J50" s="185"/>
      <c r="K50" s="184">
        <v>137</v>
      </c>
      <c r="L50" s="185"/>
      <c r="M50" s="161"/>
      <c r="N50" s="162" t="s">
        <v>1313</v>
      </c>
    </row>
    <row r="51" spans="1:14" ht="47.25" x14ac:dyDescent="0.25">
      <c r="A51" s="179"/>
      <c r="B51" s="118">
        <v>37</v>
      </c>
      <c r="C51" s="180"/>
      <c r="D51" s="181" t="s">
        <v>1206</v>
      </c>
      <c r="E51" s="182">
        <v>43097</v>
      </c>
      <c r="F51" s="183">
        <v>43097</v>
      </c>
      <c r="G51" s="184">
        <v>3</v>
      </c>
      <c r="H51" s="185"/>
      <c r="I51" s="185"/>
      <c r="J51" s="185"/>
      <c r="K51" s="184">
        <v>129</v>
      </c>
      <c r="L51" s="185" t="s">
        <v>1186</v>
      </c>
      <c r="M51" s="161"/>
      <c r="N51" s="162" t="s">
        <v>1313</v>
      </c>
    </row>
    <row r="52" spans="1:14" ht="63" x14ac:dyDescent="0.25">
      <c r="A52" s="179"/>
      <c r="B52" s="118">
        <v>38</v>
      </c>
      <c r="C52" s="180"/>
      <c r="D52" s="181" t="s">
        <v>1207</v>
      </c>
      <c r="E52" s="182">
        <v>42774</v>
      </c>
      <c r="F52" s="183">
        <v>42795</v>
      </c>
      <c r="G52" s="184">
        <v>3</v>
      </c>
      <c r="H52" s="185"/>
      <c r="I52" s="185"/>
      <c r="J52" s="185"/>
      <c r="K52" s="184">
        <v>275</v>
      </c>
      <c r="L52" s="185"/>
      <c r="M52" s="161"/>
      <c r="N52" s="162" t="s">
        <v>1313</v>
      </c>
    </row>
    <row r="53" spans="1:14" ht="60" x14ac:dyDescent="0.25">
      <c r="A53" s="179"/>
      <c r="B53" s="118">
        <v>39</v>
      </c>
      <c r="C53" s="180"/>
      <c r="D53" s="186" t="s">
        <v>1208</v>
      </c>
      <c r="E53" s="182">
        <v>43166</v>
      </c>
      <c r="F53" s="182">
        <v>43166</v>
      </c>
      <c r="G53" s="184">
        <v>3</v>
      </c>
      <c r="H53" s="185"/>
      <c r="I53" s="185"/>
      <c r="J53" s="185"/>
      <c r="K53" s="184">
        <v>100</v>
      </c>
      <c r="L53" s="185" t="s">
        <v>1186</v>
      </c>
      <c r="M53" s="161"/>
      <c r="N53" s="162" t="s">
        <v>1313</v>
      </c>
    </row>
    <row r="54" spans="1:14" ht="31.5" x14ac:dyDescent="0.25">
      <c r="A54" s="179"/>
      <c r="B54" s="118">
        <v>40</v>
      </c>
      <c r="C54" s="180"/>
      <c r="D54" s="181" t="s">
        <v>1204</v>
      </c>
      <c r="E54" s="182">
        <v>42908</v>
      </c>
      <c r="F54" s="182">
        <v>42809</v>
      </c>
      <c r="G54" s="184">
        <v>3</v>
      </c>
      <c r="H54" s="185"/>
      <c r="I54" s="185"/>
      <c r="J54" s="185"/>
      <c r="K54" s="184">
        <v>202</v>
      </c>
      <c r="L54" s="185"/>
      <c r="M54" s="161"/>
      <c r="N54" s="162" t="s">
        <v>1313</v>
      </c>
    </row>
    <row r="55" spans="1:14" ht="47.25" x14ac:dyDescent="0.25">
      <c r="A55" s="187"/>
      <c r="B55" s="118">
        <v>41</v>
      </c>
      <c r="C55" s="188"/>
      <c r="D55" s="189" t="s">
        <v>1209</v>
      </c>
      <c r="E55" s="190">
        <v>2014</v>
      </c>
      <c r="F55" s="191">
        <v>2015</v>
      </c>
      <c r="G55" s="192">
        <v>4</v>
      </c>
      <c r="H55" s="193"/>
      <c r="I55" s="193"/>
      <c r="J55" s="193"/>
      <c r="K55" s="192">
        <v>152</v>
      </c>
      <c r="L55" s="193"/>
      <c r="M55" s="161"/>
      <c r="N55" s="162" t="s">
        <v>1313</v>
      </c>
    </row>
    <row r="56" spans="1:14" ht="31.5" x14ac:dyDescent="0.25">
      <c r="A56" s="187"/>
      <c r="B56" s="118">
        <v>42</v>
      </c>
      <c r="C56" s="188"/>
      <c r="D56" s="189" t="s">
        <v>1210</v>
      </c>
      <c r="E56" s="190">
        <v>42629</v>
      </c>
      <c r="F56" s="191">
        <v>42190</v>
      </c>
      <c r="G56" s="192">
        <v>4</v>
      </c>
      <c r="H56" s="193"/>
      <c r="I56" s="193"/>
      <c r="J56" s="193"/>
      <c r="K56" s="192">
        <v>142</v>
      </c>
      <c r="L56" s="193"/>
      <c r="M56" s="161"/>
      <c r="N56" s="162" t="s">
        <v>1313</v>
      </c>
    </row>
    <row r="57" spans="1:14" ht="36" x14ac:dyDescent="0.25">
      <c r="A57" s="187"/>
      <c r="B57" s="118">
        <v>43</v>
      </c>
      <c r="C57" s="188"/>
      <c r="D57" s="194" t="s">
        <v>1211</v>
      </c>
      <c r="E57" s="190">
        <v>43284</v>
      </c>
      <c r="F57" s="190">
        <v>43284</v>
      </c>
      <c r="G57" s="192">
        <v>4</v>
      </c>
      <c r="H57" s="193"/>
      <c r="I57" s="193"/>
      <c r="J57" s="193"/>
      <c r="K57" s="192">
        <v>181</v>
      </c>
      <c r="L57" s="193"/>
      <c r="M57" s="161"/>
      <c r="N57" s="162" t="s">
        <v>880</v>
      </c>
    </row>
    <row r="58" spans="1:14" ht="47.25" x14ac:dyDescent="0.25">
      <c r="A58" s="187"/>
      <c r="B58" s="118">
        <v>44</v>
      </c>
      <c r="C58" s="188"/>
      <c r="D58" s="189" t="s">
        <v>1212</v>
      </c>
      <c r="E58" s="190">
        <v>42152</v>
      </c>
      <c r="F58" s="191">
        <v>42237</v>
      </c>
      <c r="G58" s="192">
        <v>4</v>
      </c>
      <c r="H58" s="193"/>
      <c r="I58" s="193"/>
      <c r="J58" s="193"/>
      <c r="K58" s="192">
        <v>243</v>
      </c>
      <c r="L58" s="193"/>
      <c r="M58" s="161"/>
      <c r="N58" s="162" t="s">
        <v>1313</v>
      </c>
    </row>
    <row r="59" spans="1:14" ht="47.25" x14ac:dyDescent="0.25">
      <c r="A59" s="187"/>
      <c r="B59" s="118">
        <v>45</v>
      </c>
      <c r="C59" s="188"/>
      <c r="D59" s="189" t="s">
        <v>1213</v>
      </c>
      <c r="E59" s="190" t="s">
        <v>1214</v>
      </c>
      <c r="F59" s="191" t="s">
        <v>1214</v>
      </c>
      <c r="G59" s="192">
        <v>4</v>
      </c>
      <c r="H59" s="193"/>
      <c r="I59" s="193"/>
      <c r="J59" s="193"/>
      <c r="K59" s="192">
        <v>138</v>
      </c>
      <c r="L59" s="193"/>
      <c r="M59" s="161"/>
      <c r="N59" s="162" t="s">
        <v>1313</v>
      </c>
    </row>
    <row r="60" spans="1:14" ht="47.25" x14ac:dyDescent="0.25">
      <c r="A60" s="187"/>
      <c r="B60" s="118">
        <v>46</v>
      </c>
      <c r="C60" s="188"/>
      <c r="D60" s="189" t="s">
        <v>1215</v>
      </c>
      <c r="E60" s="190" t="s">
        <v>1214</v>
      </c>
      <c r="F60" s="191" t="s">
        <v>1214</v>
      </c>
      <c r="G60" s="192">
        <v>4</v>
      </c>
      <c r="H60" s="193"/>
      <c r="I60" s="193"/>
      <c r="J60" s="193"/>
      <c r="K60" s="192">
        <v>161</v>
      </c>
      <c r="L60" s="193"/>
      <c r="M60" s="161"/>
      <c r="N60" s="162" t="s">
        <v>1313</v>
      </c>
    </row>
    <row r="61" spans="1:14" ht="47.25" x14ac:dyDescent="0.25">
      <c r="A61" s="187"/>
      <c r="B61" s="118">
        <v>47</v>
      </c>
      <c r="C61" s="188"/>
      <c r="D61" s="189" t="s">
        <v>1216</v>
      </c>
      <c r="E61" s="195" t="s">
        <v>1217</v>
      </c>
      <c r="F61" s="190">
        <v>43202</v>
      </c>
      <c r="G61" s="192">
        <v>4</v>
      </c>
      <c r="H61" s="193"/>
      <c r="I61" s="193"/>
      <c r="J61" s="193"/>
      <c r="K61" s="192">
        <v>140</v>
      </c>
      <c r="L61" s="193"/>
      <c r="M61" s="161"/>
      <c r="N61" s="162" t="s">
        <v>1313</v>
      </c>
    </row>
    <row r="62" spans="1:14" ht="63" x14ac:dyDescent="0.25">
      <c r="A62" s="187"/>
      <c r="B62" s="118">
        <v>48</v>
      </c>
      <c r="C62" s="188"/>
      <c r="D62" s="189" t="s">
        <v>1218</v>
      </c>
      <c r="E62" s="195" t="s">
        <v>1217</v>
      </c>
      <c r="F62" s="190">
        <v>43202</v>
      </c>
      <c r="G62" s="192">
        <v>4</v>
      </c>
      <c r="H62" s="193"/>
      <c r="I62" s="193"/>
      <c r="J62" s="193"/>
      <c r="K62" s="192">
        <v>175</v>
      </c>
      <c r="L62" s="193"/>
      <c r="M62" s="161"/>
      <c r="N62" s="162" t="s">
        <v>1313</v>
      </c>
    </row>
    <row r="63" spans="1:14" ht="47.25" x14ac:dyDescent="0.25">
      <c r="A63" s="187"/>
      <c r="B63" s="118">
        <v>49</v>
      </c>
      <c r="C63" s="188"/>
      <c r="D63" s="189" t="s">
        <v>1219</v>
      </c>
      <c r="E63" s="195" t="s">
        <v>1217</v>
      </c>
      <c r="F63" s="190">
        <v>43202</v>
      </c>
      <c r="G63" s="192">
        <v>4</v>
      </c>
      <c r="H63" s="193"/>
      <c r="I63" s="193"/>
      <c r="J63" s="193"/>
      <c r="K63" s="192">
        <v>170</v>
      </c>
      <c r="L63" s="193"/>
      <c r="M63" s="161"/>
      <c r="N63" s="162" t="s">
        <v>1313</v>
      </c>
    </row>
    <row r="64" spans="1:14" ht="63" x14ac:dyDescent="0.25">
      <c r="A64" s="187"/>
      <c r="B64" s="118">
        <v>50</v>
      </c>
      <c r="C64" s="196"/>
      <c r="D64" s="197" t="s">
        <v>1220</v>
      </c>
      <c r="E64" s="198">
        <v>2019</v>
      </c>
      <c r="F64" s="199">
        <v>2019</v>
      </c>
      <c r="G64" s="200">
        <v>5</v>
      </c>
      <c r="H64" s="201"/>
      <c r="I64" s="201"/>
      <c r="J64" s="201"/>
      <c r="K64" s="200">
        <v>163</v>
      </c>
      <c r="L64" s="201"/>
      <c r="M64" s="161"/>
      <c r="N64" s="162" t="s">
        <v>1313</v>
      </c>
    </row>
    <row r="65" spans="1:14" ht="63" x14ac:dyDescent="0.25">
      <c r="A65" s="187"/>
      <c r="B65" s="118">
        <v>51</v>
      </c>
      <c r="C65" s="196" t="s">
        <v>1221</v>
      </c>
      <c r="D65" s="197" t="s">
        <v>1222</v>
      </c>
      <c r="E65" s="198">
        <v>2019</v>
      </c>
      <c r="F65" s="199">
        <v>2019</v>
      </c>
      <c r="G65" s="200">
        <v>5</v>
      </c>
      <c r="H65" s="201"/>
      <c r="I65" s="201"/>
      <c r="J65" s="201"/>
      <c r="K65" s="200">
        <v>227</v>
      </c>
      <c r="L65" s="201"/>
      <c r="M65" s="161"/>
      <c r="N65" s="162" t="s">
        <v>1313</v>
      </c>
    </row>
    <row r="66" spans="1:14" ht="31.5" x14ac:dyDescent="0.25">
      <c r="A66" s="187"/>
      <c r="B66" s="118">
        <v>52</v>
      </c>
      <c r="C66" s="196" t="s">
        <v>1221</v>
      </c>
      <c r="D66" s="197" t="s">
        <v>1223</v>
      </c>
      <c r="E66" s="205">
        <v>43334</v>
      </c>
      <c r="F66" s="203">
        <v>43079</v>
      </c>
      <c r="G66" s="200">
        <v>5</v>
      </c>
      <c r="H66" s="201"/>
      <c r="I66" s="201"/>
      <c r="J66" s="201"/>
      <c r="K66" s="200">
        <v>226</v>
      </c>
      <c r="L66" s="201"/>
      <c r="M66" s="161"/>
      <c r="N66" s="162" t="s">
        <v>1313</v>
      </c>
    </row>
    <row r="67" spans="1:14" ht="31.5" x14ac:dyDescent="0.25">
      <c r="A67" s="187"/>
      <c r="B67" s="118">
        <v>53</v>
      </c>
      <c r="C67" s="196" t="s">
        <v>1221</v>
      </c>
      <c r="D67" s="197" t="s">
        <v>1224</v>
      </c>
      <c r="E67" s="204">
        <v>43076</v>
      </c>
      <c r="F67" s="203">
        <v>42989</v>
      </c>
      <c r="G67" s="200">
        <v>5</v>
      </c>
      <c r="H67" s="201"/>
      <c r="I67" s="201"/>
      <c r="J67" s="201"/>
      <c r="K67" s="200">
        <v>229</v>
      </c>
      <c r="L67" s="201"/>
      <c r="M67" s="161"/>
      <c r="N67" s="162" t="s">
        <v>1313</v>
      </c>
    </row>
    <row r="68" spans="1:14" ht="47.25" x14ac:dyDescent="0.25">
      <c r="A68" s="187"/>
      <c r="B68" s="118">
        <v>54</v>
      </c>
      <c r="C68" s="196"/>
      <c r="D68" s="197" t="s">
        <v>1225</v>
      </c>
      <c r="E68" s="205">
        <v>43380</v>
      </c>
      <c r="F68" s="203">
        <v>43380</v>
      </c>
      <c r="G68" s="200">
        <v>5</v>
      </c>
      <c r="H68" s="201"/>
      <c r="I68" s="201"/>
      <c r="J68" s="201"/>
      <c r="K68" s="200">
        <v>70</v>
      </c>
      <c r="L68" s="201"/>
      <c r="M68" s="161"/>
      <c r="N68" s="162" t="s">
        <v>1313</v>
      </c>
    </row>
    <row r="69" spans="1:14" ht="31.5" x14ac:dyDescent="0.25">
      <c r="A69" s="187"/>
      <c r="B69" s="118">
        <v>55</v>
      </c>
      <c r="C69" s="196"/>
      <c r="D69" s="197" t="s">
        <v>1226</v>
      </c>
      <c r="E69" s="198" t="s">
        <v>1227</v>
      </c>
      <c r="F69" s="198" t="s">
        <v>1228</v>
      </c>
      <c r="G69" s="200">
        <v>5</v>
      </c>
      <c r="H69" s="201"/>
      <c r="I69" s="201"/>
      <c r="J69" s="201"/>
      <c r="K69" s="200">
        <v>108</v>
      </c>
      <c r="L69" s="201"/>
      <c r="M69" s="161"/>
      <c r="N69" s="162" t="s">
        <v>1313</v>
      </c>
    </row>
    <row r="70" spans="1:14" ht="47.25" x14ac:dyDescent="0.25">
      <c r="A70" s="187"/>
      <c r="B70" s="118">
        <v>56</v>
      </c>
      <c r="C70" s="196"/>
      <c r="D70" s="197" t="s">
        <v>1229</v>
      </c>
      <c r="E70" s="204">
        <v>43518</v>
      </c>
      <c r="F70" s="204">
        <v>43706</v>
      </c>
      <c r="G70" s="200">
        <v>5</v>
      </c>
      <c r="H70" s="201"/>
      <c r="I70" s="201"/>
      <c r="J70" s="201"/>
      <c r="K70" s="200">
        <v>12</v>
      </c>
      <c r="L70" s="201"/>
      <c r="M70" s="161"/>
      <c r="N70" s="162" t="s">
        <v>1313</v>
      </c>
    </row>
    <row r="71" spans="1:14" ht="15.75" x14ac:dyDescent="0.25">
      <c r="B71" s="118">
        <v>57</v>
      </c>
      <c r="C71" s="206"/>
      <c r="D71" s="207" t="s">
        <v>1230</v>
      </c>
      <c r="E71" s="204">
        <v>43465</v>
      </c>
      <c r="F71" s="202"/>
      <c r="G71" s="198">
        <v>5</v>
      </c>
      <c r="H71" s="202"/>
      <c r="I71" s="198"/>
      <c r="J71" s="202"/>
      <c r="K71" s="200">
        <v>8</v>
      </c>
      <c r="L71" s="202"/>
      <c r="M71" s="208"/>
      <c r="N71" s="208" t="s">
        <v>1313</v>
      </c>
    </row>
    <row r="72" spans="1:14" ht="15.75" x14ac:dyDescent="0.25">
      <c r="A72" s="4"/>
      <c r="B72" s="118">
        <v>58</v>
      </c>
      <c r="C72" s="198"/>
      <c r="D72" s="207" t="s">
        <v>1231</v>
      </c>
      <c r="E72" s="204">
        <v>43132</v>
      </c>
      <c r="F72" s="204">
        <v>43132</v>
      </c>
      <c r="G72" s="198">
        <v>5</v>
      </c>
      <c r="H72" s="198"/>
      <c r="I72" s="198"/>
      <c r="J72" s="198"/>
      <c r="K72" s="200">
        <v>82</v>
      </c>
      <c r="L72" s="198"/>
      <c r="M72" s="209"/>
      <c r="N72" s="209" t="s">
        <v>1313</v>
      </c>
    </row>
    <row r="73" spans="1:14" ht="15.75" x14ac:dyDescent="0.25">
      <c r="A73" s="4"/>
      <c r="B73" s="118">
        <v>59</v>
      </c>
      <c r="C73" s="198"/>
      <c r="D73" s="207" t="s">
        <v>1232</v>
      </c>
      <c r="E73" s="204">
        <v>43480</v>
      </c>
      <c r="F73" s="204">
        <v>43814</v>
      </c>
      <c r="G73" s="198">
        <v>5</v>
      </c>
      <c r="H73" s="198"/>
      <c r="I73" s="198"/>
      <c r="J73" s="198"/>
      <c r="K73" s="200">
        <v>80</v>
      </c>
      <c r="L73" s="198"/>
      <c r="M73" s="209"/>
      <c r="N73" s="209" t="s">
        <v>1313</v>
      </c>
    </row>
    <row r="74" spans="1:14" ht="75" x14ac:dyDescent="0.25">
      <c r="A74" s="4"/>
      <c r="B74" s="118">
        <v>60</v>
      </c>
      <c r="C74" s="198"/>
      <c r="D74" s="210" t="s">
        <v>1233</v>
      </c>
      <c r="E74" s="204">
        <v>43203</v>
      </c>
      <c r="F74" s="198"/>
      <c r="G74" s="198">
        <v>5</v>
      </c>
      <c r="H74" s="198"/>
      <c r="I74" s="198"/>
      <c r="J74" s="198"/>
      <c r="K74" s="200">
        <v>15</v>
      </c>
      <c r="L74" s="198"/>
      <c r="M74" s="209"/>
      <c r="N74" s="209" t="s">
        <v>1313</v>
      </c>
    </row>
    <row r="75" spans="1:14" ht="45" x14ac:dyDescent="0.25">
      <c r="A75" s="4"/>
      <c r="B75" s="118">
        <v>61</v>
      </c>
      <c r="C75" s="211"/>
      <c r="D75" s="212" t="s">
        <v>1234</v>
      </c>
      <c r="E75" s="213">
        <v>43000</v>
      </c>
      <c r="F75" s="213">
        <v>43089</v>
      </c>
      <c r="G75" s="211">
        <v>6</v>
      </c>
      <c r="H75" s="211"/>
      <c r="I75" s="211">
        <v>1</v>
      </c>
      <c r="J75" s="211"/>
      <c r="K75" s="214">
        <v>149</v>
      </c>
      <c r="L75" s="211" t="s">
        <v>1237</v>
      </c>
      <c r="M75" s="209"/>
      <c r="N75" s="209"/>
    </row>
    <row r="76" spans="1:14" ht="45" x14ac:dyDescent="0.25">
      <c r="A76" s="4"/>
      <c r="B76" s="118">
        <v>62</v>
      </c>
      <c r="C76" s="211"/>
      <c r="D76" s="212" t="s">
        <v>1234</v>
      </c>
      <c r="E76" s="213">
        <v>42928</v>
      </c>
      <c r="F76" s="213">
        <v>43018</v>
      </c>
      <c r="G76" s="211">
        <v>6</v>
      </c>
      <c r="H76" s="211"/>
      <c r="I76" s="211">
        <v>2</v>
      </c>
      <c r="J76" s="211"/>
      <c r="K76" s="214">
        <v>167</v>
      </c>
      <c r="L76" s="211"/>
      <c r="M76" s="209"/>
      <c r="N76" s="209"/>
    </row>
    <row r="77" spans="1:14" ht="45" x14ac:dyDescent="0.25">
      <c r="A77" s="4"/>
      <c r="B77" s="118">
        <v>63</v>
      </c>
      <c r="C77" s="211"/>
      <c r="D77" s="212" t="s">
        <v>1234</v>
      </c>
      <c r="E77" s="213">
        <v>42993</v>
      </c>
      <c r="F77" s="213">
        <v>42993</v>
      </c>
      <c r="G77" s="211">
        <v>6</v>
      </c>
      <c r="H77" s="211"/>
      <c r="I77" s="211">
        <v>1</v>
      </c>
      <c r="J77" s="211"/>
      <c r="K77" s="214">
        <v>209</v>
      </c>
      <c r="L77" s="211"/>
      <c r="M77" s="209"/>
      <c r="N77" s="209"/>
    </row>
    <row r="78" spans="1:14" ht="45" x14ac:dyDescent="0.25">
      <c r="A78" s="4"/>
      <c r="B78" s="118">
        <v>64</v>
      </c>
      <c r="C78" s="211"/>
      <c r="D78" s="212" t="s">
        <v>1234</v>
      </c>
      <c r="E78" s="213">
        <v>43069</v>
      </c>
      <c r="F78" s="213">
        <v>42776</v>
      </c>
      <c r="G78" s="211">
        <v>6</v>
      </c>
      <c r="H78" s="211"/>
      <c r="I78" s="211">
        <v>2</v>
      </c>
      <c r="J78" s="211"/>
      <c r="K78" s="214">
        <v>284</v>
      </c>
      <c r="L78" s="211"/>
      <c r="M78" s="209"/>
      <c r="N78" s="209"/>
    </row>
    <row r="79" spans="1:14" ht="29.25" customHeight="1" x14ac:dyDescent="0.25">
      <c r="A79" s="4"/>
      <c r="B79" s="118">
        <v>65</v>
      </c>
      <c r="C79" s="211"/>
      <c r="D79" s="212" t="s">
        <v>1343</v>
      </c>
      <c r="E79" s="213">
        <v>42951</v>
      </c>
      <c r="F79" s="213">
        <v>43032</v>
      </c>
      <c r="G79" s="211">
        <v>6</v>
      </c>
      <c r="H79" s="211"/>
      <c r="I79" s="211">
        <v>1</v>
      </c>
      <c r="J79" s="211"/>
      <c r="K79" s="214">
        <v>24</v>
      </c>
      <c r="L79" s="211"/>
      <c r="M79" s="209"/>
      <c r="N79" s="209"/>
    </row>
    <row r="80" spans="1:14" s="79" customFormat="1" ht="30" x14ac:dyDescent="0.25">
      <c r="A80" s="244"/>
      <c r="B80" s="157">
        <v>66</v>
      </c>
      <c r="C80" s="209"/>
      <c r="D80" s="245" t="s">
        <v>1314</v>
      </c>
      <c r="E80" s="246"/>
      <c r="F80" s="246"/>
      <c r="G80" s="209">
        <v>7</v>
      </c>
      <c r="H80" s="209"/>
      <c r="I80" s="209"/>
      <c r="J80" s="209"/>
      <c r="K80" s="167"/>
      <c r="L80" s="209"/>
      <c r="M80" s="209"/>
      <c r="N80" s="209"/>
    </row>
    <row r="81" spans="1:14" s="79" customFormat="1" ht="30" x14ac:dyDescent="0.25">
      <c r="A81" s="244"/>
      <c r="B81" s="157">
        <v>67</v>
      </c>
      <c r="C81" s="209"/>
      <c r="D81" s="245" t="s">
        <v>1315</v>
      </c>
      <c r="E81" s="246"/>
      <c r="F81" s="246"/>
      <c r="G81" s="209">
        <v>7</v>
      </c>
      <c r="H81" s="209"/>
      <c r="I81" s="209"/>
      <c r="J81" s="209"/>
      <c r="K81" s="167"/>
      <c r="L81" s="209"/>
      <c r="M81" s="209"/>
      <c r="N81" s="209"/>
    </row>
    <row r="82" spans="1:14" s="79" customFormat="1" ht="30" x14ac:dyDescent="0.25">
      <c r="A82" s="244"/>
      <c r="B82" s="157">
        <v>68</v>
      </c>
      <c r="C82" s="209"/>
      <c r="D82" s="245" t="s">
        <v>1316</v>
      </c>
      <c r="E82" s="246"/>
      <c r="F82" s="246"/>
      <c r="G82" s="209">
        <v>7</v>
      </c>
      <c r="H82" s="209"/>
      <c r="I82" s="209"/>
      <c r="J82" s="209"/>
      <c r="K82" s="167"/>
      <c r="L82" s="209"/>
      <c r="M82" s="209"/>
      <c r="N82" s="209"/>
    </row>
    <row r="83" spans="1:14" s="79" customFormat="1" ht="30" x14ac:dyDescent="0.25">
      <c r="A83" s="244"/>
      <c r="B83" s="157">
        <v>69</v>
      </c>
      <c r="C83" s="209"/>
      <c r="D83" s="245" t="s">
        <v>1317</v>
      </c>
      <c r="E83" s="246"/>
      <c r="F83" s="246"/>
      <c r="G83" s="209">
        <v>7</v>
      </c>
      <c r="H83" s="209"/>
      <c r="I83" s="209"/>
      <c r="J83" s="209"/>
      <c r="K83" s="167"/>
      <c r="L83" s="209"/>
      <c r="M83" s="209"/>
      <c r="N83" s="209"/>
    </row>
    <row r="84" spans="1:14" s="79" customFormat="1" ht="30" x14ac:dyDescent="0.25">
      <c r="A84" s="244"/>
      <c r="B84" s="157">
        <v>70</v>
      </c>
      <c r="C84" s="209"/>
      <c r="D84" s="245" t="s">
        <v>1318</v>
      </c>
      <c r="E84" s="246"/>
      <c r="F84" s="246"/>
      <c r="G84" s="209">
        <v>7</v>
      </c>
      <c r="H84" s="209"/>
      <c r="I84" s="209"/>
      <c r="J84" s="209"/>
      <c r="K84" s="167"/>
      <c r="L84" s="209"/>
      <c r="M84" s="209"/>
      <c r="N84" s="209"/>
    </row>
    <row r="85" spans="1:14" s="79" customFormat="1" ht="45" x14ac:dyDescent="0.25">
      <c r="A85" s="244"/>
      <c r="B85" s="157">
        <v>71</v>
      </c>
      <c r="C85" s="209"/>
      <c r="D85" s="245" t="s">
        <v>1319</v>
      </c>
      <c r="E85" s="246"/>
      <c r="F85" s="246"/>
      <c r="G85" s="209">
        <v>7</v>
      </c>
      <c r="H85" s="209"/>
      <c r="I85" s="209"/>
      <c r="J85" s="209"/>
      <c r="K85" s="167"/>
      <c r="L85" s="209"/>
      <c r="M85" s="209"/>
      <c r="N85" s="209"/>
    </row>
    <row r="86" spans="1:14" s="79" customFormat="1" ht="45" x14ac:dyDescent="0.25">
      <c r="A86" s="244"/>
      <c r="B86" s="157">
        <v>72</v>
      </c>
      <c r="C86" s="209"/>
      <c r="D86" s="245" t="s">
        <v>1320</v>
      </c>
      <c r="E86" s="246"/>
      <c r="F86" s="246"/>
      <c r="G86" s="209">
        <v>7</v>
      </c>
      <c r="H86" s="209"/>
      <c r="I86" s="209"/>
      <c r="J86" s="209"/>
      <c r="K86" s="167"/>
      <c r="L86" s="209"/>
      <c r="M86" s="209"/>
      <c r="N86" s="209"/>
    </row>
    <row r="87" spans="1:14" s="79" customFormat="1" ht="15.75" x14ac:dyDescent="0.25">
      <c r="A87" s="244"/>
      <c r="B87" s="157">
        <v>73</v>
      </c>
      <c r="C87" s="209"/>
      <c r="D87" s="245" t="s">
        <v>1321</v>
      </c>
      <c r="E87" s="246"/>
      <c r="F87" s="246"/>
      <c r="G87" s="209">
        <v>7</v>
      </c>
      <c r="H87" s="209"/>
      <c r="I87" s="209"/>
      <c r="J87" s="209"/>
      <c r="K87" s="167"/>
      <c r="L87" s="209"/>
      <c r="M87" s="209"/>
      <c r="N87" s="209"/>
    </row>
    <row r="88" spans="1:14" s="79" customFormat="1" ht="30" x14ac:dyDescent="0.25">
      <c r="A88" s="244"/>
      <c r="B88" s="157">
        <v>74</v>
      </c>
      <c r="C88" s="209"/>
      <c r="D88" s="245" t="s">
        <v>1322</v>
      </c>
      <c r="E88" s="246"/>
      <c r="F88" s="246"/>
      <c r="G88" s="209">
        <v>8</v>
      </c>
      <c r="H88" s="209"/>
      <c r="I88" s="209"/>
      <c r="J88" s="209"/>
      <c r="K88" s="167"/>
      <c r="L88" s="209"/>
      <c r="M88" s="209"/>
      <c r="N88" s="209"/>
    </row>
    <row r="89" spans="1:14" s="79" customFormat="1" ht="30" x14ac:dyDescent="0.25">
      <c r="A89" s="244"/>
      <c r="B89" s="157">
        <v>75</v>
      </c>
      <c r="C89" s="209"/>
      <c r="D89" s="245" t="s">
        <v>1322</v>
      </c>
      <c r="E89" s="246"/>
      <c r="F89" s="246"/>
      <c r="G89" s="209">
        <v>8</v>
      </c>
      <c r="H89" s="209"/>
      <c r="I89" s="209"/>
      <c r="J89" s="209"/>
      <c r="K89" s="167"/>
      <c r="L89" s="209"/>
      <c r="M89" s="209"/>
      <c r="N89" s="209"/>
    </row>
    <row r="90" spans="1:14" s="79" customFormat="1" ht="30" x14ac:dyDescent="0.25">
      <c r="A90" s="244"/>
      <c r="B90" s="157">
        <v>76</v>
      </c>
      <c r="C90" s="209"/>
      <c r="D90" s="245" t="s">
        <v>1322</v>
      </c>
      <c r="E90" s="246"/>
      <c r="F90" s="246"/>
      <c r="G90" s="209">
        <v>8</v>
      </c>
      <c r="H90" s="209"/>
      <c r="I90" s="209"/>
      <c r="J90" s="209"/>
      <c r="K90" s="167"/>
      <c r="L90" s="209"/>
      <c r="M90" s="209"/>
      <c r="N90" s="209"/>
    </row>
    <row r="91" spans="1:14" s="79" customFormat="1" ht="30" x14ac:dyDescent="0.25">
      <c r="A91" s="244"/>
      <c r="B91" s="157">
        <v>77</v>
      </c>
      <c r="C91" s="209"/>
      <c r="D91" s="245" t="s">
        <v>1323</v>
      </c>
      <c r="E91" s="246"/>
      <c r="F91" s="246"/>
      <c r="G91" s="209">
        <v>8</v>
      </c>
      <c r="H91" s="209"/>
      <c r="I91" s="209"/>
      <c r="J91" s="209"/>
      <c r="K91" s="167"/>
      <c r="L91" s="209"/>
      <c r="M91" s="209"/>
      <c r="N91" s="209"/>
    </row>
    <row r="92" spans="1:14" s="79" customFormat="1" ht="30" x14ac:dyDescent="0.25">
      <c r="A92" s="244"/>
      <c r="B92" s="157">
        <v>78</v>
      </c>
      <c r="C92" s="209"/>
      <c r="D92" s="245" t="s">
        <v>1324</v>
      </c>
      <c r="E92" s="246"/>
      <c r="F92" s="246"/>
      <c r="G92" s="209">
        <v>8</v>
      </c>
      <c r="H92" s="209"/>
      <c r="I92" s="209"/>
      <c r="J92" s="209"/>
      <c r="K92" s="167"/>
      <c r="L92" s="209"/>
      <c r="M92" s="209"/>
      <c r="N92" s="209"/>
    </row>
    <row r="93" spans="1:14" s="79" customFormat="1" ht="30" x14ac:dyDescent="0.25">
      <c r="A93" s="244"/>
      <c r="B93" s="157">
        <v>79</v>
      </c>
      <c r="C93" s="209"/>
      <c r="D93" s="245" t="s">
        <v>1325</v>
      </c>
      <c r="E93" s="246"/>
      <c r="F93" s="246"/>
      <c r="G93" s="209">
        <v>8</v>
      </c>
      <c r="H93" s="209"/>
      <c r="I93" s="209"/>
      <c r="J93" s="209"/>
      <c r="K93" s="167"/>
      <c r="L93" s="209"/>
      <c r="M93" s="209"/>
      <c r="N93" s="209"/>
    </row>
    <row r="94" spans="1:14" s="79" customFormat="1" ht="30" x14ac:dyDescent="0.25">
      <c r="A94" s="244"/>
      <c r="B94" s="157">
        <v>80</v>
      </c>
      <c r="C94" s="209"/>
      <c r="D94" s="245" t="s">
        <v>1326</v>
      </c>
      <c r="E94" s="246"/>
      <c r="F94" s="246"/>
      <c r="G94" s="209">
        <v>8</v>
      </c>
      <c r="H94" s="209"/>
      <c r="I94" s="209"/>
      <c r="J94" s="209"/>
      <c r="K94" s="167"/>
      <c r="L94" s="209"/>
      <c r="M94" s="209"/>
      <c r="N94" s="209"/>
    </row>
    <row r="95" spans="1:14" s="79" customFormat="1" ht="30" x14ac:dyDescent="0.25">
      <c r="A95" s="244"/>
      <c r="B95" s="157">
        <v>81</v>
      </c>
      <c r="C95" s="209"/>
      <c r="D95" s="245" t="s">
        <v>1327</v>
      </c>
      <c r="E95" s="246"/>
      <c r="F95" s="246"/>
      <c r="G95" s="209">
        <v>9</v>
      </c>
      <c r="H95" s="209"/>
      <c r="I95" s="209"/>
      <c r="J95" s="209"/>
      <c r="K95" s="167">
        <v>198</v>
      </c>
      <c r="L95" s="209"/>
      <c r="M95" s="209"/>
      <c r="N95" s="209"/>
    </row>
    <row r="96" spans="1:14" s="79" customFormat="1" ht="30" x14ac:dyDescent="0.25">
      <c r="A96" s="244"/>
      <c r="B96" s="157">
        <v>82</v>
      </c>
      <c r="C96" s="209"/>
      <c r="D96" s="245" t="s">
        <v>1328</v>
      </c>
      <c r="E96" s="246"/>
      <c r="F96" s="246"/>
      <c r="G96" s="209">
        <v>9</v>
      </c>
      <c r="H96" s="209"/>
      <c r="I96" s="209"/>
      <c r="J96" s="209"/>
      <c r="K96" s="167">
        <v>160</v>
      </c>
      <c r="L96" s="209"/>
      <c r="M96" s="209"/>
      <c r="N96" s="209"/>
    </row>
    <row r="97" spans="1:14" s="79" customFormat="1" ht="30" x14ac:dyDescent="0.25">
      <c r="A97" s="244"/>
      <c r="B97" s="157">
        <v>83</v>
      </c>
      <c r="C97" s="209"/>
      <c r="D97" s="245" t="s">
        <v>1329</v>
      </c>
      <c r="E97" s="246"/>
      <c r="F97" s="246"/>
      <c r="G97" s="209">
        <v>9</v>
      </c>
      <c r="H97" s="209"/>
      <c r="I97" s="209"/>
      <c r="J97" s="209"/>
      <c r="K97" s="167">
        <v>189</v>
      </c>
      <c r="L97" s="209"/>
      <c r="M97" s="209"/>
      <c r="N97" s="209"/>
    </row>
    <row r="98" spans="1:14" s="79" customFormat="1" ht="30" x14ac:dyDescent="0.25">
      <c r="A98" s="244"/>
      <c r="B98" s="157">
        <v>84</v>
      </c>
      <c r="C98" s="209"/>
      <c r="D98" s="245" t="s">
        <v>1330</v>
      </c>
      <c r="E98" s="246"/>
      <c r="F98" s="246"/>
      <c r="G98" s="209">
        <v>9</v>
      </c>
      <c r="H98" s="209"/>
      <c r="I98" s="209"/>
      <c r="J98" s="209"/>
      <c r="K98" s="167">
        <v>197</v>
      </c>
      <c r="L98" s="209"/>
      <c r="M98" s="209"/>
      <c r="N98" s="209"/>
    </row>
    <row r="99" spans="1:14" s="79" customFormat="1" ht="30" x14ac:dyDescent="0.25">
      <c r="A99" s="244"/>
      <c r="B99" s="157">
        <v>85</v>
      </c>
      <c r="C99" s="209"/>
      <c r="D99" s="245" t="s">
        <v>1331</v>
      </c>
      <c r="E99" s="246"/>
      <c r="F99" s="246"/>
      <c r="G99" s="209">
        <v>9</v>
      </c>
      <c r="H99" s="209"/>
      <c r="I99" s="209"/>
      <c r="J99" s="209"/>
      <c r="K99" s="167">
        <v>172</v>
      </c>
      <c r="L99" s="209"/>
      <c r="M99" s="209"/>
      <c r="N99" s="209"/>
    </row>
    <row r="100" spans="1:14" s="79" customFormat="1" ht="30" x14ac:dyDescent="0.25">
      <c r="A100" s="244"/>
      <c r="B100" s="157">
        <v>86</v>
      </c>
      <c r="C100" s="209"/>
      <c r="D100" s="245" t="s">
        <v>1332</v>
      </c>
      <c r="E100" s="246"/>
      <c r="F100" s="246"/>
      <c r="G100" s="209">
        <v>9</v>
      </c>
      <c r="H100" s="209"/>
      <c r="I100" s="209"/>
      <c r="J100" s="209"/>
      <c r="K100" s="167"/>
      <c r="L100" s="209"/>
      <c r="M100" s="209"/>
      <c r="N100" s="209"/>
    </row>
    <row r="101" spans="1:14" s="79" customFormat="1" ht="30" x14ac:dyDescent="0.25">
      <c r="A101" s="244"/>
      <c r="B101" s="157">
        <v>87</v>
      </c>
      <c r="C101" s="209"/>
      <c r="D101" s="245" t="s">
        <v>1333</v>
      </c>
      <c r="E101" s="246"/>
      <c r="F101" s="246"/>
      <c r="G101" s="209">
        <v>10</v>
      </c>
      <c r="H101" s="209"/>
      <c r="I101" s="209"/>
      <c r="J101" s="209"/>
      <c r="K101" s="167">
        <v>217</v>
      </c>
      <c r="L101" s="209"/>
      <c r="M101" s="209"/>
      <c r="N101" s="209"/>
    </row>
    <row r="102" spans="1:14" s="79" customFormat="1" ht="30" x14ac:dyDescent="0.25">
      <c r="A102" s="244"/>
      <c r="B102" s="157">
        <v>88</v>
      </c>
      <c r="C102" s="209"/>
      <c r="D102" s="245" t="s">
        <v>1334</v>
      </c>
      <c r="E102" s="246"/>
      <c r="F102" s="246"/>
      <c r="G102" s="209">
        <v>10</v>
      </c>
      <c r="H102" s="209"/>
      <c r="I102" s="209"/>
      <c r="J102" s="209"/>
      <c r="K102" s="167">
        <v>147</v>
      </c>
      <c r="L102" s="209"/>
      <c r="M102" s="209"/>
      <c r="N102" s="209"/>
    </row>
    <row r="103" spans="1:14" s="79" customFormat="1" ht="30" x14ac:dyDescent="0.25">
      <c r="A103" s="244"/>
      <c r="B103" s="157">
        <v>89</v>
      </c>
      <c r="C103" s="209"/>
      <c r="D103" s="245" t="s">
        <v>1335</v>
      </c>
      <c r="E103" s="246"/>
      <c r="F103" s="246"/>
      <c r="G103" s="209">
        <v>10</v>
      </c>
      <c r="H103" s="209"/>
      <c r="I103" s="209"/>
      <c r="J103" s="209"/>
      <c r="K103" s="167">
        <v>157</v>
      </c>
      <c r="L103" s="209"/>
      <c r="M103" s="209"/>
      <c r="N103" s="209"/>
    </row>
    <row r="104" spans="1:14" s="79" customFormat="1" ht="30" x14ac:dyDescent="0.25">
      <c r="A104" s="244"/>
      <c r="B104" s="157">
        <v>90</v>
      </c>
      <c r="C104" s="209"/>
      <c r="D104" s="245" t="s">
        <v>1336</v>
      </c>
      <c r="E104" s="246"/>
      <c r="F104" s="246"/>
      <c r="G104" s="209">
        <v>10</v>
      </c>
      <c r="H104" s="209"/>
      <c r="I104" s="209"/>
      <c r="J104" s="209"/>
      <c r="K104" s="167">
        <v>202</v>
      </c>
      <c r="L104" s="209"/>
      <c r="M104" s="209"/>
      <c r="N104" s="209"/>
    </row>
    <row r="105" spans="1:14" s="79" customFormat="1" ht="30" x14ac:dyDescent="0.25">
      <c r="A105" s="244"/>
      <c r="B105" s="157">
        <v>91</v>
      </c>
      <c r="C105" s="209"/>
      <c r="D105" s="245" t="s">
        <v>1337</v>
      </c>
      <c r="E105" s="246"/>
      <c r="F105" s="246"/>
      <c r="G105" s="209">
        <v>10</v>
      </c>
      <c r="H105" s="209"/>
      <c r="I105" s="209"/>
      <c r="J105" s="209"/>
      <c r="K105" s="167">
        <v>217</v>
      </c>
      <c r="L105" s="209"/>
      <c r="M105" s="209"/>
      <c r="N105" s="209"/>
    </row>
    <row r="106" spans="1:14" s="79" customFormat="1" ht="30" x14ac:dyDescent="0.25">
      <c r="A106" s="244"/>
      <c r="B106" s="157">
        <v>92</v>
      </c>
      <c r="C106" s="209"/>
      <c r="D106" s="245" t="s">
        <v>1338</v>
      </c>
      <c r="E106" s="246"/>
      <c r="F106" s="246"/>
      <c r="G106" s="209">
        <v>10</v>
      </c>
      <c r="H106" s="209"/>
      <c r="I106" s="209"/>
      <c r="J106" s="209"/>
      <c r="K106" s="167">
        <v>198</v>
      </c>
      <c r="L106" s="209"/>
      <c r="M106" s="209"/>
      <c r="N106" s="209"/>
    </row>
    <row r="107" spans="1:14" s="79" customFormat="1" ht="30" x14ac:dyDescent="0.25">
      <c r="A107" s="244"/>
      <c r="B107" s="157">
        <v>93</v>
      </c>
      <c r="C107" s="209"/>
      <c r="D107" s="245" t="s">
        <v>1339</v>
      </c>
      <c r="E107" s="246"/>
      <c r="F107" s="246"/>
      <c r="G107" s="209">
        <v>10</v>
      </c>
      <c r="H107" s="209"/>
      <c r="I107" s="209"/>
      <c r="J107" s="209"/>
      <c r="K107" s="167">
        <v>181</v>
      </c>
      <c r="L107" s="209"/>
      <c r="M107" s="209"/>
      <c r="N107" s="209"/>
    </row>
    <row r="108" spans="1:14" ht="47.25" x14ac:dyDescent="0.25">
      <c r="B108" s="157">
        <v>94</v>
      </c>
      <c r="C108" s="215"/>
      <c r="D108" s="155" t="s">
        <v>1238</v>
      </c>
      <c r="E108" s="156">
        <v>42209</v>
      </c>
      <c r="F108" s="216">
        <v>42239</v>
      </c>
      <c r="G108" s="159" t="s">
        <v>1239</v>
      </c>
      <c r="H108" s="160"/>
      <c r="I108" s="160">
        <v>1</v>
      </c>
      <c r="J108" s="160"/>
      <c r="K108" s="159">
        <v>482</v>
      </c>
      <c r="L108" s="160" t="s">
        <v>1186</v>
      </c>
      <c r="M108" s="161"/>
      <c r="N108" s="162"/>
    </row>
    <row r="109" spans="1:14" ht="47.25" x14ac:dyDescent="0.25">
      <c r="B109" s="157">
        <v>95</v>
      </c>
      <c r="C109" s="215"/>
      <c r="D109" s="155" t="s">
        <v>1240</v>
      </c>
      <c r="E109" s="156">
        <v>42209</v>
      </c>
      <c r="F109" s="216">
        <v>42239</v>
      </c>
      <c r="G109" s="159" t="s">
        <v>1239</v>
      </c>
      <c r="H109" s="160"/>
      <c r="I109" s="160">
        <v>2</v>
      </c>
      <c r="J109" s="160"/>
      <c r="K109" s="159">
        <v>638</v>
      </c>
      <c r="L109" s="160" t="s">
        <v>1186</v>
      </c>
      <c r="M109" s="161"/>
      <c r="N109" s="162"/>
    </row>
    <row r="110" spans="1:14" ht="47.25" x14ac:dyDescent="0.25">
      <c r="B110" s="157">
        <v>96</v>
      </c>
      <c r="C110" s="215"/>
      <c r="D110" s="155" t="s">
        <v>1241</v>
      </c>
      <c r="E110" s="156">
        <v>42240</v>
      </c>
      <c r="F110" s="216">
        <v>42270</v>
      </c>
      <c r="G110" s="159" t="s">
        <v>1239</v>
      </c>
      <c r="H110" s="160"/>
      <c r="I110" s="160">
        <v>1</v>
      </c>
      <c r="J110" s="160"/>
      <c r="K110" s="159">
        <v>513</v>
      </c>
      <c r="M110" s="161"/>
      <c r="N110" s="162"/>
    </row>
    <row r="111" spans="1:14" ht="47.25" x14ac:dyDescent="0.25">
      <c r="B111" s="157">
        <v>97</v>
      </c>
      <c r="C111" s="215"/>
      <c r="D111" s="155" t="s">
        <v>1242</v>
      </c>
      <c r="E111" s="156">
        <v>42240</v>
      </c>
      <c r="F111" s="216">
        <v>42270</v>
      </c>
      <c r="G111" s="159" t="s">
        <v>1239</v>
      </c>
      <c r="H111" s="160"/>
      <c r="I111" s="160">
        <v>2</v>
      </c>
      <c r="J111" s="160"/>
      <c r="K111" s="159">
        <v>781</v>
      </c>
      <c r="L111" s="160"/>
      <c r="M111" s="161"/>
      <c r="N111" s="162"/>
    </row>
    <row r="112" spans="1:14" ht="47.25" x14ac:dyDescent="0.25">
      <c r="B112" s="157">
        <v>98</v>
      </c>
      <c r="C112" s="215"/>
      <c r="D112" s="155" t="s">
        <v>1243</v>
      </c>
      <c r="E112" s="156">
        <v>42271</v>
      </c>
      <c r="F112" s="216">
        <v>42300</v>
      </c>
      <c r="G112" s="159" t="s">
        <v>1239</v>
      </c>
      <c r="H112" s="160"/>
      <c r="I112" s="160">
        <v>1</v>
      </c>
      <c r="J112" s="160"/>
      <c r="K112" s="159">
        <v>387</v>
      </c>
      <c r="L112" s="160" t="s">
        <v>1177</v>
      </c>
      <c r="M112" s="161"/>
      <c r="N112" s="162"/>
    </row>
    <row r="113" spans="2:14" ht="47.25" x14ac:dyDescent="0.25">
      <c r="B113" s="157">
        <v>99</v>
      </c>
      <c r="C113" s="215"/>
      <c r="D113" s="155" t="s">
        <v>1244</v>
      </c>
      <c r="E113" s="156">
        <v>42271</v>
      </c>
      <c r="F113" s="216">
        <v>42300</v>
      </c>
      <c r="G113" s="159" t="s">
        <v>1239</v>
      </c>
      <c r="H113" s="160"/>
      <c r="I113" s="160">
        <v>2</v>
      </c>
      <c r="J113" s="160"/>
      <c r="K113" s="159">
        <v>753</v>
      </c>
      <c r="L113" s="160"/>
      <c r="M113" s="161"/>
      <c r="N113" s="162"/>
    </row>
    <row r="114" spans="2:14" ht="47.25" x14ac:dyDescent="0.25">
      <c r="B114" s="157">
        <v>100</v>
      </c>
      <c r="C114" s="215"/>
      <c r="D114" s="155" t="s">
        <v>1245</v>
      </c>
      <c r="E114" s="156">
        <v>42301</v>
      </c>
      <c r="F114" s="216">
        <v>42331</v>
      </c>
      <c r="G114" s="159" t="s">
        <v>1239</v>
      </c>
      <c r="H114" s="160"/>
      <c r="I114" s="160">
        <v>1</v>
      </c>
      <c r="J114" s="160"/>
      <c r="K114" s="159">
        <v>419</v>
      </c>
      <c r="L114" s="160" t="s">
        <v>1186</v>
      </c>
      <c r="M114" s="161"/>
      <c r="N114" s="162"/>
    </row>
    <row r="115" spans="2:14" ht="47.25" x14ac:dyDescent="0.25">
      <c r="B115" s="157">
        <v>101</v>
      </c>
      <c r="C115" s="215"/>
      <c r="D115" s="155" t="s">
        <v>1246</v>
      </c>
      <c r="E115" s="156">
        <v>42301</v>
      </c>
      <c r="F115" s="216">
        <v>42331</v>
      </c>
      <c r="G115" s="159" t="s">
        <v>1239</v>
      </c>
      <c r="H115" s="160"/>
      <c r="I115" s="160">
        <v>2</v>
      </c>
      <c r="J115" s="160"/>
      <c r="K115" s="159">
        <v>860</v>
      </c>
      <c r="L115" s="160"/>
      <c r="M115" s="161"/>
      <c r="N115" s="162"/>
    </row>
    <row r="116" spans="2:14" ht="47.25" x14ac:dyDescent="0.25">
      <c r="B116" s="157">
        <v>102</v>
      </c>
      <c r="C116" s="215"/>
      <c r="D116" s="155" t="s">
        <v>1247</v>
      </c>
      <c r="E116" s="156">
        <v>42332</v>
      </c>
      <c r="F116" s="216">
        <v>42361</v>
      </c>
      <c r="G116" s="159" t="s">
        <v>1239</v>
      </c>
      <c r="H116" s="160"/>
      <c r="I116" s="160">
        <v>1</v>
      </c>
      <c r="J116" s="160"/>
      <c r="K116" s="159">
        <v>487</v>
      </c>
      <c r="L116" s="160" t="s">
        <v>1177</v>
      </c>
      <c r="M116" s="161"/>
      <c r="N116" s="162"/>
    </row>
    <row r="117" spans="2:14" ht="47.25" x14ac:dyDescent="0.25">
      <c r="B117" s="157">
        <v>103</v>
      </c>
      <c r="C117" s="215"/>
      <c r="D117" s="155" t="s">
        <v>1248</v>
      </c>
      <c r="E117" s="156">
        <v>42332</v>
      </c>
      <c r="F117" s="216">
        <v>42361</v>
      </c>
      <c r="G117" s="159" t="s">
        <v>1239</v>
      </c>
      <c r="H117" s="160"/>
      <c r="I117" s="160">
        <v>2</v>
      </c>
      <c r="J117" s="160"/>
      <c r="K117" s="159">
        <v>944</v>
      </c>
      <c r="L117" s="160"/>
      <c r="M117" s="161"/>
      <c r="N117" s="162"/>
    </row>
    <row r="118" spans="2:14" ht="47.25" x14ac:dyDescent="0.25">
      <c r="B118" s="157">
        <v>104</v>
      </c>
      <c r="C118" s="215"/>
      <c r="D118" s="155" t="s">
        <v>1249</v>
      </c>
      <c r="E118" s="156">
        <v>42332</v>
      </c>
      <c r="F118" s="216">
        <v>42361</v>
      </c>
      <c r="G118" s="159" t="s">
        <v>1239</v>
      </c>
      <c r="H118" s="160"/>
      <c r="I118" s="160">
        <v>3</v>
      </c>
      <c r="J118" s="160"/>
      <c r="K118" s="159">
        <v>1132</v>
      </c>
      <c r="L118" s="160"/>
      <c r="M118" s="161"/>
      <c r="N118" s="162"/>
    </row>
    <row r="119" spans="2:14" ht="47.25" x14ac:dyDescent="0.25">
      <c r="B119" s="157">
        <v>105</v>
      </c>
      <c r="C119" s="215"/>
      <c r="D119" s="155" t="s">
        <v>1250</v>
      </c>
      <c r="E119" s="156">
        <v>42362</v>
      </c>
      <c r="F119" s="216">
        <v>42392</v>
      </c>
      <c r="G119" s="159" t="s">
        <v>1239</v>
      </c>
      <c r="H119" s="160"/>
      <c r="I119" s="160">
        <v>1</v>
      </c>
      <c r="J119" s="160"/>
      <c r="K119" s="159">
        <v>487</v>
      </c>
      <c r="L119" s="160"/>
      <c r="M119" s="161"/>
      <c r="N119" s="162"/>
    </row>
    <row r="120" spans="2:14" ht="47.25" x14ac:dyDescent="0.25">
      <c r="B120" s="157">
        <v>106</v>
      </c>
      <c r="C120" s="215"/>
      <c r="D120" s="155" t="s">
        <v>1251</v>
      </c>
      <c r="E120" s="156">
        <v>42362</v>
      </c>
      <c r="F120" s="216">
        <v>42392</v>
      </c>
      <c r="G120" s="159" t="s">
        <v>1239</v>
      </c>
      <c r="H120" s="160"/>
      <c r="I120" s="160">
        <v>2</v>
      </c>
      <c r="J120" s="160"/>
      <c r="K120" s="159">
        <v>1031</v>
      </c>
      <c r="L120" s="160" t="s">
        <v>1186</v>
      </c>
      <c r="M120" s="161"/>
      <c r="N120" s="162"/>
    </row>
    <row r="121" spans="2:14" ht="47.25" x14ac:dyDescent="0.25">
      <c r="B121" s="157">
        <v>107</v>
      </c>
      <c r="C121" s="215"/>
      <c r="D121" s="155" t="s">
        <v>1252</v>
      </c>
      <c r="E121" s="156">
        <v>42393</v>
      </c>
      <c r="F121" s="216">
        <v>42423</v>
      </c>
      <c r="G121" s="159" t="s">
        <v>1239</v>
      </c>
      <c r="H121" s="160"/>
      <c r="I121" s="160">
        <v>1</v>
      </c>
      <c r="J121" s="160"/>
      <c r="K121" s="159">
        <v>488</v>
      </c>
      <c r="L121" s="160" t="s">
        <v>1186</v>
      </c>
      <c r="M121" s="161"/>
      <c r="N121" s="162"/>
    </row>
    <row r="122" spans="2:14" ht="47.25" x14ac:dyDescent="0.25">
      <c r="B122" s="157">
        <v>108</v>
      </c>
      <c r="C122" s="215"/>
      <c r="D122" s="155" t="s">
        <v>1253</v>
      </c>
      <c r="E122" s="156">
        <v>42393</v>
      </c>
      <c r="F122" s="216">
        <v>42423</v>
      </c>
      <c r="G122" s="159" t="s">
        <v>1239</v>
      </c>
      <c r="H122" s="160"/>
      <c r="I122" s="160">
        <v>2</v>
      </c>
      <c r="J122" s="160"/>
      <c r="K122" s="159">
        <v>929</v>
      </c>
      <c r="L122" s="160"/>
      <c r="M122" s="161"/>
      <c r="N122" s="162"/>
    </row>
    <row r="123" spans="2:14" ht="47.25" x14ac:dyDescent="0.25">
      <c r="B123" s="157">
        <v>109</v>
      </c>
      <c r="C123" s="215"/>
      <c r="D123" s="155" t="s">
        <v>1254</v>
      </c>
      <c r="E123" s="156">
        <v>42393</v>
      </c>
      <c r="F123" s="216">
        <v>42423</v>
      </c>
      <c r="G123" s="159" t="s">
        <v>1239</v>
      </c>
      <c r="H123" s="160"/>
      <c r="I123" s="160">
        <v>3</v>
      </c>
      <c r="J123" s="160"/>
      <c r="K123" s="159">
        <v>1050</v>
      </c>
      <c r="L123" s="160"/>
      <c r="M123" s="161"/>
      <c r="N123" s="162"/>
    </row>
    <row r="124" spans="2:14" ht="47.25" x14ac:dyDescent="0.25">
      <c r="B124" s="157">
        <v>110</v>
      </c>
      <c r="C124" s="215"/>
      <c r="D124" s="155" t="s">
        <v>1255</v>
      </c>
      <c r="E124" s="156">
        <v>42424</v>
      </c>
      <c r="F124" s="216">
        <v>42452</v>
      </c>
      <c r="G124" s="159" t="s">
        <v>1239</v>
      </c>
      <c r="H124" s="160"/>
      <c r="I124" s="160">
        <v>1</v>
      </c>
      <c r="J124" s="160"/>
      <c r="K124" s="159">
        <v>370</v>
      </c>
      <c r="L124" s="160"/>
      <c r="M124" s="161"/>
      <c r="N124" s="162"/>
    </row>
    <row r="125" spans="2:14" ht="47.25" x14ac:dyDescent="0.25">
      <c r="B125" s="157">
        <v>111</v>
      </c>
      <c r="C125" s="215"/>
      <c r="D125" s="155" t="s">
        <v>1256</v>
      </c>
      <c r="E125" s="156">
        <v>42424</v>
      </c>
      <c r="F125" s="216">
        <v>42452</v>
      </c>
      <c r="G125" s="159" t="s">
        <v>1239</v>
      </c>
      <c r="H125" s="160"/>
      <c r="I125" s="160">
        <v>2</v>
      </c>
      <c r="J125" s="160"/>
      <c r="K125" s="159">
        <v>750</v>
      </c>
      <c r="L125" s="160" t="s">
        <v>1186</v>
      </c>
      <c r="M125" s="161"/>
      <c r="N125" s="162"/>
    </row>
    <row r="126" spans="2:14" ht="47.25" x14ac:dyDescent="0.25">
      <c r="B126" s="157">
        <v>112</v>
      </c>
      <c r="C126" s="215"/>
      <c r="D126" s="155" t="s">
        <v>1257</v>
      </c>
      <c r="E126" s="156">
        <v>42424</v>
      </c>
      <c r="F126" s="216">
        <v>42452</v>
      </c>
      <c r="G126" s="159" t="s">
        <v>1239</v>
      </c>
      <c r="H126" s="160"/>
      <c r="I126" s="160">
        <v>3</v>
      </c>
      <c r="J126" s="160"/>
      <c r="K126" s="152">
        <v>1214</v>
      </c>
      <c r="L126" s="160" t="s">
        <v>1186</v>
      </c>
      <c r="M126" s="161"/>
      <c r="N126" s="162"/>
    </row>
    <row r="127" spans="2:14" ht="47.25" x14ac:dyDescent="0.25">
      <c r="B127" s="157">
        <v>113</v>
      </c>
      <c r="C127" s="215"/>
      <c r="D127" s="155" t="s">
        <v>1258</v>
      </c>
      <c r="E127" s="156">
        <v>42453</v>
      </c>
      <c r="F127" s="216">
        <v>42483</v>
      </c>
      <c r="G127" s="159" t="s">
        <v>1239</v>
      </c>
      <c r="H127" s="160"/>
      <c r="I127" s="160">
        <v>1</v>
      </c>
      <c r="J127" s="160"/>
      <c r="K127" s="159">
        <v>464</v>
      </c>
      <c r="L127" s="160"/>
      <c r="M127" s="161"/>
      <c r="N127" s="162"/>
    </row>
    <row r="128" spans="2:14" ht="60" x14ac:dyDescent="0.25">
      <c r="B128" s="157">
        <v>114</v>
      </c>
      <c r="C128" s="215"/>
      <c r="D128" s="155" t="s">
        <v>1259</v>
      </c>
      <c r="E128" s="156">
        <v>42453</v>
      </c>
      <c r="F128" s="216">
        <v>42483</v>
      </c>
      <c r="G128" s="159" t="s">
        <v>1239</v>
      </c>
      <c r="H128" s="160"/>
      <c r="I128" s="160">
        <v>2</v>
      </c>
      <c r="J128" s="160"/>
      <c r="K128" s="159">
        <v>850</v>
      </c>
      <c r="L128" s="217" t="s">
        <v>1260</v>
      </c>
      <c r="M128" s="161"/>
      <c r="N128" s="162"/>
    </row>
    <row r="129" spans="2:14" ht="47.25" x14ac:dyDescent="0.25">
      <c r="B129" s="157">
        <v>115</v>
      </c>
      <c r="C129" s="215"/>
      <c r="D129" s="155" t="s">
        <v>1261</v>
      </c>
      <c r="E129" s="156">
        <v>42453</v>
      </c>
      <c r="F129" s="216">
        <v>42483</v>
      </c>
      <c r="G129" s="159" t="s">
        <v>1239</v>
      </c>
      <c r="H129" s="160"/>
      <c r="I129" s="160">
        <v>3</v>
      </c>
      <c r="J129" s="160"/>
      <c r="K129" s="152">
        <v>1506</v>
      </c>
      <c r="L129" s="160"/>
      <c r="M129" s="161"/>
      <c r="N129" s="162"/>
    </row>
    <row r="130" spans="2:14" ht="47.25" x14ac:dyDescent="0.25">
      <c r="B130" s="157">
        <v>116</v>
      </c>
      <c r="C130" s="215"/>
      <c r="D130" s="155" t="s">
        <v>1262</v>
      </c>
      <c r="E130" s="156">
        <v>42453</v>
      </c>
      <c r="F130" s="216">
        <v>42483</v>
      </c>
      <c r="G130" s="159" t="s">
        <v>1239</v>
      </c>
      <c r="H130" s="160"/>
      <c r="I130" s="160">
        <v>4</v>
      </c>
      <c r="J130" s="160"/>
      <c r="K130" s="159">
        <v>1767</v>
      </c>
      <c r="L130" s="160"/>
      <c r="M130" s="161"/>
      <c r="N130" s="162"/>
    </row>
    <row r="131" spans="2:14" ht="47.25" x14ac:dyDescent="0.25">
      <c r="B131" s="157">
        <v>117</v>
      </c>
      <c r="C131" s="215"/>
      <c r="D131" s="155" t="s">
        <v>1263</v>
      </c>
      <c r="E131" s="156">
        <v>42484</v>
      </c>
      <c r="F131" s="216">
        <v>42513</v>
      </c>
      <c r="G131" s="159" t="s">
        <v>1239</v>
      </c>
      <c r="H131" s="160"/>
      <c r="I131" s="160">
        <v>1</v>
      </c>
      <c r="J131" s="160"/>
      <c r="K131" s="159">
        <v>352</v>
      </c>
      <c r="L131" s="160" t="s">
        <v>1186</v>
      </c>
      <c r="M131" s="161"/>
      <c r="N131" s="162"/>
    </row>
    <row r="132" spans="2:14" ht="47.25" x14ac:dyDescent="0.25">
      <c r="B132" s="157">
        <v>118</v>
      </c>
      <c r="C132" s="215"/>
      <c r="D132" s="155" t="s">
        <v>1264</v>
      </c>
      <c r="E132" s="156">
        <v>42484</v>
      </c>
      <c r="F132" s="216">
        <v>42513</v>
      </c>
      <c r="G132" s="159" t="s">
        <v>1239</v>
      </c>
      <c r="H132" s="160"/>
      <c r="I132" s="160">
        <v>2</v>
      </c>
      <c r="J132" s="160"/>
      <c r="K132" s="159">
        <v>814</v>
      </c>
      <c r="M132" s="161"/>
      <c r="N132" s="162"/>
    </row>
    <row r="133" spans="2:14" ht="47.25" x14ac:dyDescent="0.25">
      <c r="B133" s="157">
        <v>119</v>
      </c>
      <c r="C133" s="215"/>
      <c r="D133" s="155" t="s">
        <v>1265</v>
      </c>
      <c r="E133" s="156">
        <v>42484</v>
      </c>
      <c r="F133" s="216">
        <v>42513</v>
      </c>
      <c r="G133" s="159" t="s">
        <v>1239</v>
      </c>
      <c r="H133" s="160"/>
      <c r="I133" s="160">
        <v>3</v>
      </c>
      <c r="J133" s="160"/>
      <c r="K133" s="159">
        <v>1540</v>
      </c>
      <c r="L133" s="160"/>
      <c r="M133" s="161"/>
      <c r="N133" s="162"/>
    </row>
    <row r="134" spans="2:14" ht="47.25" x14ac:dyDescent="0.25">
      <c r="B134" s="157">
        <v>120</v>
      </c>
      <c r="C134" s="215"/>
      <c r="D134" s="155" t="s">
        <v>1266</v>
      </c>
      <c r="E134" s="156">
        <v>42484</v>
      </c>
      <c r="F134" s="216">
        <v>42513</v>
      </c>
      <c r="G134" s="159" t="s">
        <v>1239</v>
      </c>
      <c r="H134" s="160"/>
      <c r="I134" s="160">
        <v>4</v>
      </c>
      <c r="J134" s="160"/>
      <c r="K134" s="159">
        <v>1786</v>
      </c>
      <c r="L134" s="160"/>
      <c r="M134" s="161"/>
      <c r="N134" s="162"/>
    </row>
    <row r="135" spans="2:14" ht="47.25" x14ac:dyDescent="0.25">
      <c r="B135" s="157">
        <v>121</v>
      </c>
      <c r="C135" s="215"/>
      <c r="D135" s="155" t="s">
        <v>1267</v>
      </c>
      <c r="E135" s="156">
        <v>42514</v>
      </c>
      <c r="F135" s="216">
        <v>42544</v>
      </c>
      <c r="G135" s="159" t="s">
        <v>1239</v>
      </c>
      <c r="H135" s="160"/>
      <c r="I135" s="160">
        <v>1</v>
      </c>
      <c r="J135" s="160"/>
      <c r="K135" s="159">
        <v>444</v>
      </c>
      <c r="L135" s="160" t="s">
        <v>1186</v>
      </c>
      <c r="M135" s="161"/>
      <c r="N135" s="162"/>
    </row>
    <row r="136" spans="2:14" ht="63.75" x14ac:dyDescent="0.25">
      <c r="B136" s="157">
        <v>122</v>
      </c>
      <c r="C136" s="215"/>
      <c r="D136" s="155" t="s">
        <v>1268</v>
      </c>
      <c r="E136" s="156">
        <v>42514</v>
      </c>
      <c r="F136" s="216">
        <v>42544</v>
      </c>
      <c r="G136" s="159" t="s">
        <v>1239</v>
      </c>
      <c r="H136" s="160"/>
      <c r="I136" s="160">
        <v>2</v>
      </c>
      <c r="J136" s="160"/>
      <c r="K136" s="159">
        <v>1009</v>
      </c>
      <c r="L136" s="218" t="s">
        <v>1269</v>
      </c>
      <c r="M136" s="161"/>
      <c r="N136" s="162"/>
    </row>
    <row r="137" spans="2:14" ht="47.25" x14ac:dyDescent="0.25">
      <c r="B137" s="157">
        <v>123</v>
      </c>
      <c r="C137" s="215"/>
      <c r="D137" s="155" t="s">
        <v>1270</v>
      </c>
      <c r="E137" s="156">
        <v>42514</v>
      </c>
      <c r="F137" s="216">
        <v>42544</v>
      </c>
      <c r="G137" s="159" t="s">
        <v>1239</v>
      </c>
      <c r="H137" s="160"/>
      <c r="I137" s="160">
        <v>3</v>
      </c>
      <c r="J137" s="160"/>
      <c r="K137" s="159">
        <v>1347</v>
      </c>
      <c r="L137" s="160"/>
      <c r="M137" s="161"/>
      <c r="N137" s="162"/>
    </row>
    <row r="138" spans="2:14" ht="47.25" x14ac:dyDescent="0.25">
      <c r="B138" s="157">
        <v>124</v>
      </c>
      <c r="C138" s="215"/>
      <c r="D138" s="155" t="s">
        <v>1271</v>
      </c>
      <c r="E138" s="156">
        <v>42514</v>
      </c>
      <c r="F138" s="216">
        <v>42544</v>
      </c>
      <c r="G138" s="159" t="s">
        <v>1239</v>
      </c>
      <c r="H138" s="160"/>
      <c r="I138" s="160">
        <v>4</v>
      </c>
      <c r="J138" s="160"/>
      <c r="K138" s="159">
        <v>1511</v>
      </c>
      <c r="L138" s="160"/>
      <c r="M138" s="161"/>
      <c r="N138" s="162"/>
    </row>
    <row r="139" spans="2:14" ht="47.25" x14ac:dyDescent="0.25">
      <c r="B139" s="157">
        <v>125</v>
      </c>
      <c r="C139" s="215"/>
      <c r="D139" s="155" t="s">
        <v>1272</v>
      </c>
      <c r="E139" s="156">
        <v>42545</v>
      </c>
      <c r="F139" s="216">
        <v>42574</v>
      </c>
      <c r="G139" s="159" t="s">
        <v>1239</v>
      </c>
      <c r="H139" s="160"/>
      <c r="I139" s="160">
        <v>1</v>
      </c>
      <c r="J139" s="160"/>
      <c r="K139" s="152">
        <v>120</v>
      </c>
      <c r="L139" s="160"/>
      <c r="M139" s="161"/>
      <c r="N139" s="162"/>
    </row>
    <row r="140" spans="2:14" ht="47.25" x14ac:dyDescent="0.25">
      <c r="B140" s="157">
        <v>126</v>
      </c>
      <c r="C140" s="215"/>
      <c r="D140" s="155" t="s">
        <v>1273</v>
      </c>
      <c r="E140" s="156">
        <v>42575</v>
      </c>
      <c r="F140" s="216">
        <v>42605</v>
      </c>
      <c r="G140" s="159" t="s">
        <v>1239</v>
      </c>
      <c r="H140" s="160"/>
      <c r="I140" s="160">
        <v>1</v>
      </c>
      <c r="J140" s="160"/>
      <c r="K140" s="159">
        <v>127</v>
      </c>
      <c r="L140" s="160" t="s">
        <v>1177</v>
      </c>
      <c r="M140" s="161"/>
      <c r="N140" s="162"/>
    </row>
    <row r="141" spans="2:14" ht="47.25" x14ac:dyDescent="0.25">
      <c r="B141" s="157">
        <v>127</v>
      </c>
      <c r="C141" s="215"/>
      <c r="D141" s="155" t="s">
        <v>1274</v>
      </c>
      <c r="E141" s="156">
        <v>42606</v>
      </c>
      <c r="F141" s="216">
        <v>42636</v>
      </c>
      <c r="G141" s="159" t="s">
        <v>1239</v>
      </c>
      <c r="H141" s="160"/>
      <c r="I141" s="160">
        <v>1</v>
      </c>
      <c r="J141" s="160"/>
      <c r="K141" s="159">
        <v>138</v>
      </c>
      <c r="L141" s="160" t="s">
        <v>1177</v>
      </c>
      <c r="M141" s="161"/>
      <c r="N141" s="162"/>
    </row>
    <row r="142" spans="2:14" ht="47.25" x14ac:dyDescent="0.25">
      <c r="B142" s="157">
        <v>128</v>
      </c>
      <c r="C142" s="215"/>
      <c r="D142" s="155" t="s">
        <v>1275</v>
      </c>
      <c r="E142" s="156">
        <v>42637</v>
      </c>
      <c r="F142" s="216">
        <v>42666</v>
      </c>
      <c r="G142" s="159" t="s">
        <v>1239</v>
      </c>
      <c r="H142" s="160"/>
      <c r="I142" s="160">
        <v>1</v>
      </c>
      <c r="J142" s="160"/>
      <c r="K142" s="159">
        <v>143</v>
      </c>
      <c r="L142" s="160" t="s">
        <v>1177</v>
      </c>
      <c r="M142" s="161"/>
      <c r="N142" s="162"/>
    </row>
    <row r="143" spans="2:14" ht="47.25" x14ac:dyDescent="0.25">
      <c r="B143" s="157">
        <v>129</v>
      </c>
      <c r="C143" s="215"/>
      <c r="D143" s="155" t="s">
        <v>1276</v>
      </c>
      <c r="E143" s="156">
        <v>42667</v>
      </c>
      <c r="F143" s="216">
        <v>42697</v>
      </c>
      <c r="G143" s="159" t="s">
        <v>1239</v>
      </c>
      <c r="H143" s="160"/>
      <c r="I143" s="160">
        <v>1</v>
      </c>
      <c r="J143" s="160"/>
      <c r="K143" s="159">
        <v>130</v>
      </c>
      <c r="L143" s="160" t="s">
        <v>1277</v>
      </c>
      <c r="M143" s="161"/>
      <c r="N143" s="162"/>
    </row>
    <row r="144" spans="2:14" ht="47.25" x14ac:dyDescent="0.25">
      <c r="B144" s="157">
        <v>130</v>
      </c>
      <c r="C144" s="215"/>
      <c r="D144" s="155" t="s">
        <v>1278</v>
      </c>
      <c r="E144" s="156">
        <v>42698</v>
      </c>
      <c r="F144" s="216">
        <v>42727</v>
      </c>
      <c r="G144" s="159" t="s">
        <v>1239</v>
      </c>
      <c r="H144" s="160"/>
      <c r="I144" s="160">
        <v>1</v>
      </c>
      <c r="J144" s="160"/>
      <c r="K144" s="159">
        <v>141</v>
      </c>
      <c r="L144" s="160"/>
      <c r="M144" s="161"/>
      <c r="N144" s="162"/>
    </row>
    <row r="145" spans="1:14" ht="47.25" x14ac:dyDescent="0.25">
      <c r="B145" s="157">
        <v>131</v>
      </c>
      <c r="C145" s="215"/>
      <c r="D145" s="155" t="s">
        <v>1279</v>
      </c>
      <c r="E145" s="156">
        <v>42728</v>
      </c>
      <c r="F145" s="216">
        <v>42758</v>
      </c>
      <c r="G145" s="159" t="s">
        <v>1239</v>
      </c>
      <c r="H145" s="160"/>
      <c r="I145" s="160">
        <v>1</v>
      </c>
      <c r="J145" s="160"/>
      <c r="K145" s="159">
        <v>139</v>
      </c>
      <c r="L145" s="160" t="s">
        <v>1277</v>
      </c>
      <c r="M145" s="161"/>
      <c r="N145" s="162"/>
    </row>
    <row r="146" spans="1:14" ht="47.25" x14ac:dyDescent="0.25">
      <c r="B146" s="157">
        <v>132</v>
      </c>
      <c r="C146" s="215"/>
      <c r="D146" s="155" t="s">
        <v>1280</v>
      </c>
      <c r="E146" s="156">
        <v>42759</v>
      </c>
      <c r="F146" s="216">
        <v>42789</v>
      </c>
      <c r="G146" s="159" t="s">
        <v>1239</v>
      </c>
      <c r="H146" s="160"/>
      <c r="I146" s="160">
        <v>1</v>
      </c>
      <c r="J146" s="160"/>
      <c r="K146" s="159">
        <v>311</v>
      </c>
      <c r="L146" s="160" t="s">
        <v>1281</v>
      </c>
      <c r="M146" s="161"/>
      <c r="N146" s="162"/>
    </row>
    <row r="147" spans="1:14" ht="47.25" x14ac:dyDescent="0.25">
      <c r="B147" s="157">
        <v>133</v>
      </c>
      <c r="C147" s="215"/>
      <c r="D147" s="155" t="s">
        <v>1282</v>
      </c>
      <c r="E147" s="156">
        <v>42790</v>
      </c>
      <c r="F147" s="216">
        <v>42817</v>
      </c>
      <c r="G147" s="159" t="s">
        <v>1239</v>
      </c>
      <c r="H147" s="160"/>
      <c r="I147" s="160">
        <v>1</v>
      </c>
      <c r="J147" s="160"/>
      <c r="K147" s="159">
        <v>188</v>
      </c>
      <c r="L147" s="217" t="s">
        <v>1283</v>
      </c>
      <c r="M147" s="161"/>
      <c r="N147" s="162"/>
    </row>
    <row r="148" spans="1:14" ht="84" x14ac:dyDescent="0.25">
      <c r="B148" s="157">
        <v>134</v>
      </c>
      <c r="C148" s="215"/>
      <c r="D148" s="155" t="s">
        <v>1284</v>
      </c>
      <c r="E148" s="156">
        <v>42818</v>
      </c>
      <c r="F148" s="216">
        <v>42848</v>
      </c>
      <c r="G148" s="159" t="s">
        <v>1239</v>
      </c>
      <c r="H148" s="160"/>
      <c r="I148" s="160">
        <v>1</v>
      </c>
      <c r="J148" s="160"/>
      <c r="K148" s="159">
        <v>199</v>
      </c>
      <c r="L148" s="217" t="s">
        <v>1285</v>
      </c>
      <c r="M148" s="161"/>
      <c r="N148" s="162"/>
    </row>
    <row r="149" spans="1:14" ht="47.25" x14ac:dyDescent="0.25">
      <c r="B149" s="157">
        <v>135</v>
      </c>
      <c r="C149" s="215"/>
      <c r="D149" s="155" t="s">
        <v>1286</v>
      </c>
      <c r="E149" s="156">
        <v>42849</v>
      </c>
      <c r="F149" s="216">
        <v>42878</v>
      </c>
      <c r="G149" s="159" t="s">
        <v>1239</v>
      </c>
      <c r="H149" s="160"/>
      <c r="I149" s="160">
        <v>1</v>
      </c>
      <c r="J149" s="160"/>
      <c r="K149" s="159">
        <v>141</v>
      </c>
      <c r="L149" s="160"/>
      <c r="M149" s="161"/>
      <c r="N149" s="162"/>
    </row>
    <row r="150" spans="1:14" ht="47.25" x14ac:dyDescent="0.25">
      <c r="B150" s="157">
        <v>136</v>
      </c>
      <c r="C150" s="215"/>
      <c r="D150" s="155" t="s">
        <v>1287</v>
      </c>
      <c r="E150" s="156">
        <v>42879</v>
      </c>
      <c r="F150" s="216">
        <v>42909</v>
      </c>
      <c r="G150" s="159" t="s">
        <v>1239</v>
      </c>
      <c r="H150" s="160"/>
      <c r="I150" s="160">
        <v>1</v>
      </c>
      <c r="J150" s="160"/>
      <c r="K150" s="159">
        <v>149</v>
      </c>
      <c r="L150" s="160" t="s">
        <v>1277</v>
      </c>
      <c r="M150" s="161"/>
      <c r="N150" s="162"/>
    </row>
    <row r="151" spans="1:14" ht="51" x14ac:dyDescent="0.25">
      <c r="B151" s="157">
        <v>137</v>
      </c>
      <c r="C151" s="215"/>
      <c r="D151" s="155" t="s">
        <v>1288</v>
      </c>
      <c r="E151" s="156">
        <v>42910</v>
      </c>
      <c r="F151" s="216">
        <v>42939</v>
      </c>
      <c r="G151" s="159" t="s">
        <v>1239</v>
      </c>
      <c r="H151" s="160"/>
      <c r="I151" s="160">
        <v>1</v>
      </c>
      <c r="J151" s="160"/>
      <c r="K151" s="159">
        <v>253</v>
      </c>
      <c r="L151" s="218" t="s">
        <v>1289</v>
      </c>
      <c r="M151" s="161"/>
      <c r="N151" s="162"/>
    </row>
    <row r="152" spans="1:14" ht="47.25" x14ac:dyDescent="0.25">
      <c r="B152" s="157">
        <v>138</v>
      </c>
      <c r="C152" s="215"/>
      <c r="D152" s="155" t="s">
        <v>1290</v>
      </c>
      <c r="E152" s="156">
        <v>42940</v>
      </c>
      <c r="F152" s="216">
        <v>42970</v>
      </c>
      <c r="G152" s="159" t="s">
        <v>1239</v>
      </c>
      <c r="H152" s="160"/>
      <c r="I152" s="160">
        <v>1</v>
      </c>
      <c r="J152" s="160"/>
      <c r="K152" s="159">
        <v>367</v>
      </c>
      <c r="L152" s="160" t="s">
        <v>1291</v>
      </c>
      <c r="M152" s="161"/>
      <c r="N152" s="162"/>
    </row>
    <row r="153" spans="1:14" ht="47.25" x14ac:dyDescent="0.25">
      <c r="B153" s="157">
        <v>139</v>
      </c>
      <c r="C153" s="215"/>
      <c r="D153" s="155" t="s">
        <v>1292</v>
      </c>
      <c r="E153" s="156">
        <v>42971</v>
      </c>
      <c r="F153" s="216">
        <v>43001</v>
      </c>
      <c r="G153" s="159" t="s">
        <v>1239</v>
      </c>
      <c r="H153" s="160"/>
      <c r="I153" s="219">
        <v>1</v>
      </c>
      <c r="J153" s="219"/>
      <c r="K153" s="159">
        <v>141</v>
      </c>
      <c r="L153" s="160"/>
      <c r="M153" s="161"/>
      <c r="N153" s="162"/>
    </row>
    <row r="154" spans="1:14" ht="31.5" x14ac:dyDescent="0.25">
      <c r="A154" s="79"/>
      <c r="B154" s="157">
        <v>140</v>
      </c>
      <c r="C154" s="162"/>
      <c r="D154" s="164" t="s">
        <v>1293</v>
      </c>
      <c r="E154" s="165">
        <v>42447</v>
      </c>
      <c r="F154" s="166">
        <v>42432</v>
      </c>
      <c r="G154" s="167" t="s">
        <v>1239</v>
      </c>
      <c r="H154" s="220"/>
      <c r="I154" s="161">
        <v>1</v>
      </c>
      <c r="J154" s="221"/>
      <c r="K154" s="222">
        <v>315</v>
      </c>
      <c r="L154" s="161"/>
      <c r="M154" s="161"/>
      <c r="N154" s="162"/>
    </row>
    <row r="155" spans="1:14" ht="60" x14ac:dyDescent="0.25">
      <c r="B155" s="157">
        <v>141</v>
      </c>
      <c r="C155" s="69"/>
      <c r="D155" s="223" t="s">
        <v>1294</v>
      </c>
      <c r="E155" s="216">
        <v>42542</v>
      </c>
      <c r="F155" s="224">
        <v>42423</v>
      </c>
      <c r="G155" s="159" t="s">
        <v>1239</v>
      </c>
      <c r="H155" s="69"/>
      <c r="I155" s="134">
        <v>1</v>
      </c>
      <c r="J155" s="69"/>
      <c r="K155" s="140">
        <v>253</v>
      </c>
      <c r="L155" s="69"/>
      <c r="M155" s="208"/>
      <c r="N155" s="208"/>
    </row>
    <row r="156" spans="1:14" ht="15.75" x14ac:dyDescent="0.25">
      <c r="B156" s="157">
        <v>142</v>
      </c>
      <c r="C156" s="69"/>
      <c r="D156" s="225" t="s">
        <v>1295</v>
      </c>
      <c r="E156" s="226">
        <v>2017</v>
      </c>
      <c r="F156" s="226">
        <v>2017</v>
      </c>
      <c r="G156" s="159" t="s">
        <v>1239</v>
      </c>
      <c r="H156" s="69"/>
      <c r="I156" s="134">
        <v>1</v>
      </c>
      <c r="J156" s="69"/>
      <c r="K156" s="140" t="s">
        <v>1214</v>
      </c>
      <c r="L156" s="134" t="s">
        <v>1296</v>
      </c>
      <c r="M156" s="208"/>
      <c r="N156" s="208"/>
    </row>
    <row r="157" spans="1:14" ht="15.75" x14ac:dyDescent="0.25">
      <c r="B157" s="157">
        <v>143</v>
      </c>
      <c r="C157" s="69"/>
      <c r="D157" s="225" t="s">
        <v>1297</v>
      </c>
      <c r="E157" s="226">
        <v>2017</v>
      </c>
      <c r="F157" s="226">
        <v>2017</v>
      </c>
      <c r="G157" s="167" t="s">
        <v>1239</v>
      </c>
      <c r="H157" s="69"/>
      <c r="I157" s="134">
        <v>1</v>
      </c>
      <c r="J157" s="69"/>
      <c r="K157" s="140" t="s">
        <v>1214</v>
      </c>
      <c r="L157" s="134" t="s">
        <v>1298</v>
      </c>
      <c r="M157" s="208"/>
      <c r="N157" s="208"/>
    </row>
    <row r="158" spans="1:14" ht="15.75" x14ac:dyDescent="0.25">
      <c r="B158" s="157">
        <v>144</v>
      </c>
      <c r="C158" s="69"/>
      <c r="D158" s="225" t="s">
        <v>1299</v>
      </c>
      <c r="E158" s="226">
        <v>2017</v>
      </c>
      <c r="F158" s="226">
        <v>2017</v>
      </c>
      <c r="G158" s="159" t="s">
        <v>1239</v>
      </c>
      <c r="H158" s="69"/>
      <c r="I158" s="134">
        <v>1</v>
      </c>
      <c r="J158" s="69"/>
      <c r="K158" s="140" t="s">
        <v>1214</v>
      </c>
      <c r="L158" s="134" t="s">
        <v>1300</v>
      </c>
      <c r="M158" s="208"/>
      <c r="N158" s="208"/>
    </row>
    <row r="159" spans="1:14" ht="15.75" x14ac:dyDescent="0.25">
      <c r="B159" s="157">
        <v>145</v>
      </c>
      <c r="C159" s="69"/>
      <c r="D159" s="225" t="s">
        <v>1301</v>
      </c>
      <c r="E159" s="216">
        <v>42716</v>
      </c>
      <c r="F159" s="216">
        <v>42716</v>
      </c>
      <c r="G159" s="159" t="s">
        <v>1239</v>
      </c>
      <c r="H159" s="69"/>
      <c r="I159" s="134">
        <v>1</v>
      </c>
      <c r="J159" s="134"/>
      <c r="K159" s="159">
        <v>43</v>
      </c>
      <c r="L159" s="69"/>
      <c r="M159" s="208"/>
      <c r="N159" s="208"/>
    </row>
    <row r="160" spans="1:14" ht="15.75" x14ac:dyDescent="0.25">
      <c r="B160" s="157">
        <v>146</v>
      </c>
      <c r="C160" s="69"/>
      <c r="D160" s="225" t="s">
        <v>1302</v>
      </c>
      <c r="E160" s="226">
        <v>2016</v>
      </c>
      <c r="F160" s="226">
        <v>2017</v>
      </c>
      <c r="G160" s="167" t="s">
        <v>1239</v>
      </c>
      <c r="H160" s="69"/>
      <c r="I160" s="134">
        <v>1</v>
      </c>
      <c r="J160" s="134"/>
      <c r="K160" s="159">
        <v>195</v>
      </c>
      <c r="L160" s="69"/>
      <c r="M160" s="208"/>
      <c r="N160" s="208"/>
    </row>
    <row r="161" spans="1:14" ht="15.75" x14ac:dyDescent="0.25">
      <c r="B161" s="157">
        <v>147</v>
      </c>
      <c r="C161" s="69"/>
      <c r="D161" s="225" t="s">
        <v>1303</v>
      </c>
      <c r="E161" s="226">
        <v>2016</v>
      </c>
      <c r="F161" s="226">
        <v>2017</v>
      </c>
      <c r="G161" s="159" t="s">
        <v>1239</v>
      </c>
      <c r="H161" s="69"/>
      <c r="I161" s="134">
        <v>1</v>
      </c>
      <c r="J161" s="134"/>
      <c r="K161" s="159">
        <v>209</v>
      </c>
      <c r="L161" s="69"/>
      <c r="M161" s="208"/>
      <c r="N161" s="208"/>
    </row>
    <row r="162" spans="1:14" ht="15.75" x14ac:dyDescent="0.25">
      <c r="A162" s="227"/>
      <c r="B162" s="157">
        <v>148</v>
      </c>
      <c r="C162" s="228"/>
      <c r="D162" s="229" t="s">
        <v>1304</v>
      </c>
      <c r="E162" s="216">
        <v>42188</v>
      </c>
      <c r="F162" s="216">
        <v>41955</v>
      </c>
      <c r="G162" s="159" t="s">
        <v>1239</v>
      </c>
      <c r="H162" s="228"/>
      <c r="I162" s="159">
        <v>1</v>
      </c>
      <c r="J162" s="228"/>
      <c r="K162" s="159">
        <v>190</v>
      </c>
      <c r="L162" s="228"/>
      <c r="M162" s="230"/>
      <c r="N162" s="230"/>
    </row>
    <row r="163" spans="1:14" ht="15.75" x14ac:dyDescent="0.25">
      <c r="A163" s="227"/>
      <c r="B163" s="157">
        <v>149</v>
      </c>
      <c r="C163" s="228"/>
      <c r="D163" s="229" t="s">
        <v>1305</v>
      </c>
      <c r="E163" s="216">
        <v>41821</v>
      </c>
      <c r="F163" s="216">
        <v>43629</v>
      </c>
      <c r="G163" s="159" t="s">
        <v>1239</v>
      </c>
      <c r="H163" s="228"/>
      <c r="I163" s="231">
        <v>1</v>
      </c>
      <c r="J163" s="232"/>
      <c r="K163" s="159">
        <v>272</v>
      </c>
      <c r="L163" s="228"/>
      <c r="M163" s="230"/>
      <c r="N163" s="230"/>
    </row>
    <row r="164" spans="1:14" ht="15.75" x14ac:dyDescent="0.25">
      <c r="A164" s="227"/>
      <c r="B164" s="157">
        <v>150</v>
      </c>
      <c r="C164" s="228"/>
      <c r="D164" s="229" t="s">
        <v>1306</v>
      </c>
      <c r="E164" s="216">
        <v>42254</v>
      </c>
      <c r="F164" s="216">
        <v>42248</v>
      </c>
      <c r="G164" s="159" t="s">
        <v>1239</v>
      </c>
      <c r="H164" s="228"/>
      <c r="I164" s="231">
        <v>1</v>
      </c>
      <c r="J164" s="232"/>
      <c r="K164" s="159">
        <v>513</v>
      </c>
      <c r="L164" s="228"/>
      <c r="M164" s="230"/>
      <c r="N164" s="230"/>
    </row>
    <row r="165" spans="1:14" ht="15.75" x14ac:dyDescent="0.25">
      <c r="A165" s="227"/>
      <c r="B165" s="157">
        <v>151</v>
      </c>
      <c r="C165" s="228"/>
      <c r="D165" s="229" t="s">
        <v>1307</v>
      </c>
      <c r="E165" s="216">
        <v>42248</v>
      </c>
      <c r="F165" s="216" t="s">
        <v>1214</v>
      </c>
      <c r="G165" s="159" t="s">
        <v>1239</v>
      </c>
      <c r="H165" s="228"/>
      <c r="I165" s="231">
        <v>2</v>
      </c>
      <c r="J165" s="232"/>
      <c r="K165" s="159">
        <v>1111</v>
      </c>
      <c r="L165" s="228"/>
      <c r="M165" s="230"/>
      <c r="N165" s="230"/>
    </row>
    <row r="166" spans="1:14" ht="15.75" x14ac:dyDescent="0.25">
      <c r="A166" s="227"/>
      <c r="B166" s="118"/>
      <c r="C166" s="233"/>
      <c r="D166" s="234"/>
      <c r="E166" s="235"/>
      <c r="F166" s="235"/>
      <c r="G166" s="236"/>
      <c r="H166" s="237"/>
      <c r="I166" s="238"/>
      <c r="J166" s="237"/>
      <c r="K166" s="238"/>
      <c r="L166" s="237"/>
      <c r="M166" s="239"/>
      <c r="N166" s="239"/>
    </row>
    <row r="167" spans="1:14" ht="15.75" x14ac:dyDescent="0.25">
      <c r="B167" s="118"/>
      <c r="C167" s="402" t="s">
        <v>1308</v>
      </c>
      <c r="D167" s="402"/>
      <c r="E167" s="402"/>
      <c r="F167" s="402"/>
      <c r="G167" s="402"/>
      <c r="H167" s="402"/>
      <c r="I167" s="402"/>
      <c r="J167" s="402"/>
      <c r="K167" s="402"/>
      <c r="L167" s="69"/>
      <c r="M167" s="208"/>
      <c r="N167" s="208"/>
    </row>
    <row r="168" spans="1:14" ht="15.75" x14ac:dyDescent="0.25">
      <c r="A168" s="4"/>
      <c r="B168" s="118">
        <v>1</v>
      </c>
      <c r="C168" s="134"/>
      <c r="D168" s="225" t="s">
        <v>1309</v>
      </c>
      <c r="E168" s="134"/>
      <c r="F168" s="134"/>
      <c r="G168" s="134"/>
      <c r="H168" s="134"/>
      <c r="I168" s="134">
        <v>1</v>
      </c>
      <c r="J168" s="134"/>
      <c r="K168" s="159">
        <v>45</v>
      </c>
      <c r="L168" s="134"/>
      <c r="M168" s="209"/>
      <c r="N168" s="209"/>
    </row>
    <row r="169" spans="1:14" ht="15.75" x14ac:dyDescent="0.25">
      <c r="B169" s="118">
        <v>2</v>
      </c>
      <c r="C169" s="69"/>
      <c r="D169" s="225" t="s">
        <v>1310</v>
      </c>
      <c r="E169" s="240">
        <v>42612</v>
      </c>
      <c r="F169" s="241">
        <v>43434</v>
      </c>
      <c r="G169" s="63"/>
      <c r="H169" s="69"/>
      <c r="I169" s="134">
        <v>1</v>
      </c>
      <c r="J169" s="69"/>
      <c r="K169" s="159">
        <v>167</v>
      </c>
      <c r="L169" s="69"/>
      <c r="M169" s="208"/>
      <c r="N169" s="208"/>
    </row>
    <row r="170" spans="1:14" ht="15.75" x14ac:dyDescent="0.25">
      <c r="B170" s="242">
        <v>3</v>
      </c>
      <c r="C170" s="69"/>
      <c r="D170" s="225" t="s">
        <v>1311</v>
      </c>
      <c r="E170" s="243" t="s">
        <v>1312</v>
      </c>
      <c r="F170" s="241">
        <v>43749</v>
      </c>
      <c r="G170" s="63"/>
      <c r="H170" s="69"/>
      <c r="I170" s="134">
        <v>1</v>
      </c>
      <c r="J170" s="69"/>
      <c r="K170" s="159">
        <v>59</v>
      </c>
      <c r="L170" s="69"/>
      <c r="M170" s="208"/>
      <c r="N170" s="208"/>
    </row>
  </sheetData>
  <mergeCells count="14">
    <mergeCell ref="L11:L14"/>
    <mergeCell ref="M11:M14"/>
    <mergeCell ref="N11:N14"/>
    <mergeCell ref="C167:K167"/>
    <mergeCell ref="A2:D6"/>
    <mergeCell ref="E2:K6"/>
    <mergeCell ref="L2:N3"/>
    <mergeCell ref="L4:N6"/>
    <mergeCell ref="B11:B14"/>
    <mergeCell ref="C11:C14"/>
    <mergeCell ref="D11:D14"/>
    <mergeCell ref="E11:F13"/>
    <mergeCell ref="G11:J13"/>
    <mergeCell ref="K11:K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56"/>
  <sheetViews>
    <sheetView zoomScale="90" zoomScaleNormal="90" workbookViewId="0">
      <pane xSplit="2" ySplit="16" topLeftCell="D96" activePane="bottomRight" state="frozenSplit"/>
      <selection pane="topRight" activeCell="G1" sqref="G1"/>
      <selection pane="bottomLeft" activeCell="A20" sqref="A20"/>
      <selection pane="bottomRight" activeCell="L106" sqref="L106"/>
    </sheetView>
  </sheetViews>
  <sheetFormatPr baseColWidth="10" defaultRowHeight="15" x14ac:dyDescent="0.25"/>
  <cols>
    <col min="1" max="1" width="3.42578125" customWidth="1"/>
    <col min="2" max="2" width="10.5703125" customWidth="1"/>
    <col min="3" max="3" width="0" hidden="1" customWidth="1"/>
    <col min="4" max="4" width="34.28515625" customWidth="1"/>
    <col min="5" max="5" width="12.28515625" customWidth="1"/>
    <col min="6" max="6" width="12.5703125" customWidth="1"/>
    <col min="7" max="7" width="8.42578125" customWidth="1"/>
    <col min="8" max="8" width="9.85546875" style="255" customWidth="1"/>
    <col min="9" max="9" width="9.7109375" customWidth="1"/>
    <col min="10" max="10" width="9" customWidth="1"/>
    <col min="11" max="11" width="11.42578125" style="256"/>
    <col min="12" max="12" width="11.5703125" customWidth="1"/>
    <col min="13" max="13" width="12.140625" customWidth="1"/>
    <col min="15" max="15" width="6.42578125" customWidth="1"/>
  </cols>
  <sheetData>
    <row r="1" spans="1:24" ht="9.75" customHeight="1" thickBot="1" x14ac:dyDescent="0.3"/>
    <row r="2" spans="1:24" s="253" customFormat="1" ht="12.75" customHeight="1" x14ac:dyDescent="0.2">
      <c r="A2" s="349"/>
      <c r="B2" s="350"/>
      <c r="C2" s="350"/>
      <c r="D2" s="351"/>
      <c r="E2" s="358" t="s">
        <v>18</v>
      </c>
      <c r="F2" s="359"/>
      <c r="G2" s="359"/>
      <c r="H2" s="359"/>
      <c r="I2" s="359"/>
      <c r="J2" s="359"/>
      <c r="K2" s="360"/>
      <c r="L2" s="367" t="s">
        <v>19</v>
      </c>
      <c r="M2" s="368"/>
      <c r="N2" s="369"/>
      <c r="O2" s="3"/>
      <c r="P2" s="3"/>
    </row>
    <row r="3" spans="1:24" s="253" customFormat="1" ht="12.75" customHeight="1" thickBot="1" x14ac:dyDescent="0.25">
      <c r="A3" s="352"/>
      <c r="B3" s="353"/>
      <c r="C3" s="353"/>
      <c r="D3" s="354"/>
      <c r="E3" s="361"/>
      <c r="F3" s="362"/>
      <c r="G3" s="362"/>
      <c r="H3" s="362"/>
      <c r="I3" s="362"/>
      <c r="J3" s="362"/>
      <c r="K3" s="363"/>
      <c r="L3" s="370"/>
      <c r="M3" s="371"/>
      <c r="N3" s="372"/>
      <c r="O3" s="3"/>
      <c r="P3" s="3"/>
      <c r="Q3" s="254"/>
      <c r="R3" s="254"/>
      <c r="S3" s="254"/>
      <c r="T3" s="254"/>
      <c r="U3" s="254"/>
      <c r="V3" s="254"/>
      <c r="W3" s="254"/>
      <c r="X3" s="254"/>
    </row>
    <row r="4" spans="1:24" s="253" customFormat="1" ht="12.75" customHeight="1" x14ac:dyDescent="0.2">
      <c r="A4" s="352"/>
      <c r="B4" s="353"/>
      <c r="C4" s="353"/>
      <c r="D4" s="354"/>
      <c r="E4" s="361"/>
      <c r="F4" s="362"/>
      <c r="G4" s="362"/>
      <c r="H4" s="362"/>
      <c r="I4" s="362"/>
      <c r="J4" s="362"/>
      <c r="K4" s="363"/>
      <c r="L4" s="373" t="s">
        <v>20</v>
      </c>
      <c r="M4" s="374"/>
      <c r="N4" s="375"/>
      <c r="O4" s="3"/>
      <c r="P4" s="3"/>
      <c r="Q4" s="254"/>
      <c r="R4" s="254"/>
      <c r="S4" s="254"/>
      <c r="T4" s="254"/>
      <c r="U4" s="254"/>
      <c r="V4" s="254"/>
      <c r="W4" s="254"/>
      <c r="X4" s="254"/>
    </row>
    <row r="5" spans="1:24" s="253" customFormat="1" ht="12.75" customHeight="1" x14ac:dyDescent="0.2">
      <c r="A5" s="352"/>
      <c r="B5" s="353"/>
      <c r="C5" s="353"/>
      <c r="D5" s="354"/>
      <c r="E5" s="361"/>
      <c r="F5" s="362"/>
      <c r="G5" s="362"/>
      <c r="H5" s="362"/>
      <c r="I5" s="362"/>
      <c r="J5" s="362"/>
      <c r="K5" s="363"/>
      <c r="L5" s="376"/>
      <c r="M5" s="377"/>
      <c r="N5" s="378"/>
      <c r="O5" s="3"/>
      <c r="P5" s="3"/>
      <c r="Q5" s="254"/>
      <c r="R5" s="254"/>
      <c r="S5" s="254"/>
      <c r="T5" s="254"/>
      <c r="U5" s="254"/>
      <c r="V5" s="254"/>
      <c r="W5" s="254"/>
      <c r="X5" s="254"/>
    </row>
    <row r="6" spans="1:24" s="253" customFormat="1" ht="24" customHeight="1" thickBot="1" x14ac:dyDescent="0.3">
      <c r="A6" s="355"/>
      <c r="B6" s="356"/>
      <c r="C6" s="356"/>
      <c r="D6" s="357"/>
      <c r="E6" s="364"/>
      <c r="F6" s="365"/>
      <c r="G6" s="365"/>
      <c r="H6" s="365"/>
      <c r="I6" s="365"/>
      <c r="J6" s="365"/>
      <c r="K6" s="366"/>
      <c r="L6" s="379"/>
      <c r="M6" s="380"/>
      <c r="N6" s="381"/>
      <c r="O6"/>
      <c r="P6"/>
      <c r="Q6" s="254"/>
      <c r="R6" s="254"/>
      <c r="S6" s="254"/>
      <c r="T6" s="254"/>
      <c r="U6" s="254"/>
      <c r="V6" s="254"/>
      <c r="W6" s="254"/>
      <c r="X6" s="254"/>
    </row>
    <row r="7" spans="1:24" ht="8.25" customHeight="1" x14ac:dyDescent="0.25">
      <c r="B7" s="4"/>
    </row>
    <row r="8" spans="1:24" ht="15.75" x14ac:dyDescent="0.25">
      <c r="B8" s="5" t="s">
        <v>21</v>
      </c>
    </row>
    <row r="9" spans="1:24" x14ac:dyDescent="0.25">
      <c r="B9" s="5" t="s">
        <v>22</v>
      </c>
      <c r="D9" t="s">
        <v>1344</v>
      </c>
    </row>
    <row r="10" spans="1:24" x14ac:dyDescent="0.25">
      <c r="B10" s="5" t="s">
        <v>23</v>
      </c>
    </row>
    <row r="11" spans="1:24" x14ac:dyDescent="0.25">
      <c r="B11" s="5" t="s">
        <v>24</v>
      </c>
    </row>
    <row r="12" spans="1:24" ht="15.75" thickBot="1" x14ac:dyDescent="0.3">
      <c r="B12" s="142"/>
    </row>
    <row r="13" spans="1:24" x14ac:dyDescent="0.25">
      <c r="B13" s="384" t="s">
        <v>0</v>
      </c>
      <c r="C13" s="384" t="s">
        <v>1</v>
      </c>
      <c r="D13" s="384" t="s">
        <v>2</v>
      </c>
      <c r="E13" s="387" t="s">
        <v>997</v>
      </c>
      <c r="F13" s="388"/>
      <c r="G13" s="387" t="s">
        <v>3</v>
      </c>
      <c r="H13" s="393"/>
      <c r="I13" s="393"/>
      <c r="J13" s="388"/>
      <c r="K13" s="408" t="s">
        <v>4</v>
      </c>
      <c r="L13" s="384" t="s">
        <v>5</v>
      </c>
      <c r="M13" s="384" t="s">
        <v>6</v>
      </c>
      <c r="N13" s="384" t="s">
        <v>7</v>
      </c>
    </row>
    <row r="14" spans="1:24" x14ac:dyDescent="0.25">
      <c r="B14" s="385"/>
      <c r="C14" s="385"/>
      <c r="D14" s="385"/>
      <c r="E14" s="389" t="s">
        <v>8</v>
      </c>
      <c r="F14" s="390"/>
      <c r="G14" s="389"/>
      <c r="H14" s="394"/>
      <c r="I14" s="394"/>
      <c r="J14" s="390"/>
      <c r="K14" s="409" t="s">
        <v>9</v>
      </c>
      <c r="L14" s="385"/>
      <c r="M14" s="385" t="s">
        <v>9</v>
      </c>
      <c r="N14" s="385"/>
    </row>
    <row r="15" spans="1:24" ht="15.75" thickBot="1" x14ac:dyDescent="0.3">
      <c r="B15" s="385"/>
      <c r="C15" s="385"/>
      <c r="D15" s="385"/>
      <c r="E15" s="391"/>
      <c r="F15" s="392"/>
      <c r="G15" s="391"/>
      <c r="H15" s="395"/>
      <c r="I15" s="395"/>
      <c r="J15" s="392"/>
      <c r="K15" s="409" t="s">
        <v>10</v>
      </c>
      <c r="L15" s="385"/>
      <c r="M15" s="385" t="s">
        <v>11</v>
      </c>
      <c r="N15" s="385"/>
    </row>
    <row r="16" spans="1:24" ht="21" customHeight="1" thickBot="1" x14ac:dyDescent="0.3">
      <c r="B16" s="386"/>
      <c r="C16" s="386"/>
      <c r="D16" s="386"/>
      <c r="E16" s="143" t="s">
        <v>1345</v>
      </c>
      <c r="F16" s="143" t="s">
        <v>13</v>
      </c>
      <c r="G16" s="251" t="s">
        <v>14</v>
      </c>
      <c r="H16" s="1" t="s">
        <v>15</v>
      </c>
      <c r="I16" s="251" t="s">
        <v>16</v>
      </c>
      <c r="J16" s="250" t="s">
        <v>17</v>
      </c>
      <c r="K16" s="410"/>
      <c r="L16" s="386"/>
      <c r="M16" s="386"/>
      <c r="N16" s="386"/>
    </row>
    <row r="17" spans="2:14" ht="21.95" customHeight="1" thickBot="1" x14ac:dyDescent="0.3">
      <c r="B17" s="7">
        <v>1</v>
      </c>
      <c r="C17" s="8"/>
      <c r="D17" s="53" t="s">
        <v>1346</v>
      </c>
      <c r="E17" s="257">
        <v>41996</v>
      </c>
      <c r="F17" s="258">
        <v>42383</v>
      </c>
      <c r="G17" s="8">
        <v>1</v>
      </c>
      <c r="H17" s="259"/>
      <c r="I17" s="8">
        <v>1</v>
      </c>
      <c r="J17" s="7"/>
      <c r="K17" s="260" t="s">
        <v>1347</v>
      </c>
      <c r="L17" s="7"/>
      <c r="M17" s="8"/>
      <c r="N17" s="10"/>
    </row>
    <row r="18" spans="2:14" ht="21.95" customHeight="1" thickBot="1" x14ac:dyDescent="0.3">
      <c r="B18" s="7">
        <v>2</v>
      </c>
      <c r="C18" s="8"/>
      <c r="D18" s="53" t="s">
        <v>1348</v>
      </c>
      <c r="E18" s="8" t="s">
        <v>1349</v>
      </c>
      <c r="F18" s="7"/>
      <c r="G18" s="8">
        <v>1</v>
      </c>
      <c r="H18" s="259"/>
      <c r="I18" s="8">
        <v>1</v>
      </c>
      <c r="J18" s="7"/>
      <c r="K18" s="261" t="s">
        <v>1350</v>
      </c>
      <c r="L18" s="7"/>
      <c r="M18" s="8"/>
      <c r="N18" s="7"/>
    </row>
    <row r="19" spans="2:14" ht="21.95" customHeight="1" thickBot="1" x14ac:dyDescent="0.3">
      <c r="B19" s="7">
        <v>3</v>
      </c>
      <c r="C19" s="8"/>
      <c r="D19" s="53" t="s">
        <v>1351</v>
      </c>
      <c r="E19" s="257">
        <v>42333</v>
      </c>
      <c r="F19" s="7"/>
      <c r="G19" s="8">
        <v>1</v>
      </c>
      <c r="H19" s="259"/>
      <c r="I19" s="8">
        <v>1</v>
      </c>
      <c r="J19" s="7"/>
      <c r="K19" s="260" t="s">
        <v>1352</v>
      </c>
      <c r="L19" s="7"/>
      <c r="M19" s="8"/>
      <c r="N19" s="7"/>
    </row>
    <row r="20" spans="2:14" ht="21.95" customHeight="1" thickBot="1" x14ac:dyDescent="0.3">
      <c r="B20" s="7">
        <v>4</v>
      </c>
      <c r="C20" s="8"/>
      <c r="D20" s="53" t="s">
        <v>1353</v>
      </c>
      <c r="E20" s="257">
        <v>42333</v>
      </c>
      <c r="F20" s="7"/>
      <c r="G20" s="8">
        <v>1</v>
      </c>
      <c r="H20" s="259"/>
      <c r="I20" s="8">
        <v>1</v>
      </c>
      <c r="J20" s="7"/>
      <c r="K20" s="260" t="s">
        <v>1354</v>
      </c>
      <c r="L20" s="7"/>
      <c r="M20" s="8"/>
      <c r="N20" s="7"/>
    </row>
    <row r="21" spans="2:14" ht="32.25" thickBot="1" x14ac:dyDescent="0.3">
      <c r="B21" s="7">
        <v>5</v>
      </c>
      <c r="C21" s="11"/>
      <c r="D21" s="27" t="s">
        <v>1355</v>
      </c>
      <c r="E21" s="262">
        <v>42333</v>
      </c>
      <c r="F21" s="9"/>
      <c r="G21" s="11">
        <v>1</v>
      </c>
      <c r="H21" s="263"/>
      <c r="I21" s="11">
        <v>1</v>
      </c>
      <c r="J21" s="9"/>
      <c r="K21" s="260" t="s">
        <v>1356</v>
      </c>
      <c r="L21" s="9"/>
      <c r="M21" s="11"/>
      <c r="N21" s="9"/>
    </row>
    <row r="22" spans="2:14" ht="21.95" customHeight="1" thickBot="1" x14ac:dyDescent="0.3">
      <c r="B22" s="7">
        <v>6</v>
      </c>
      <c r="C22" s="11"/>
      <c r="D22" s="27" t="s">
        <v>1357</v>
      </c>
      <c r="E22" s="262">
        <v>42333</v>
      </c>
      <c r="F22" s="9"/>
      <c r="G22" s="12">
        <v>1</v>
      </c>
      <c r="H22" s="264"/>
      <c r="I22" s="13" t="s">
        <v>26</v>
      </c>
      <c r="J22" s="14"/>
      <c r="K22" s="260" t="s">
        <v>1358</v>
      </c>
      <c r="L22" s="14"/>
      <c r="M22" s="12"/>
      <c r="N22" s="15"/>
    </row>
    <row r="23" spans="2:14" ht="21.95" customHeight="1" thickBot="1" x14ac:dyDescent="0.3">
      <c r="B23" s="7">
        <v>7</v>
      </c>
      <c r="C23" s="9"/>
      <c r="D23" s="27" t="s">
        <v>1359</v>
      </c>
      <c r="E23" s="262">
        <v>42333</v>
      </c>
      <c r="F23" s="9"/>
      <c r="G23" s="12">
        <v>1</v>
      </c>
      <c r="H23" s="264"/>
      <c r="I23" s="12">
        <v>1</v>
      </c>
      <c r="J23" s="14"/>
      <c r="K23" s="260" t="s">
        <v>1360</v>
      </c>
      <c r="L23" s="14"/>
      <c r="M23" s="16"/>
      <c r="N23" s="16"/>
    </row>
    <row r="24" spans="2:14" ht="21.95" customHeight="1" thickBot="1" x14ac:dyDescent="0.3">
      <c r="B24" s="7">
        <v>8</v>
      </c>
      <c r="C24" s="9"/>
      <c r="D24" s="27" t="s">
        <v>1361</v>
      </c>
      <c r="E24" s="258">
        <v>42264</v>
      </c>
      <c r="F24" s="258">
        <v>42369</v>
      </c>
      <c r="G24" s="12">
        <v>1</v>
      </c>
      <c r="H24" s="264"/>
      <c r="I24" s="12">
        <v>1</v>
      </c>
      <c r="J24" s="14"/>
      <c r="K24" s="260" t="s">
        <v>1362</v>
      </c>
      <c r="L24" s="14"/>
      <c r="M24" s="16"/>
      <c r="N24" s="16"/>
    </row>
    <row r="25" spans="2:14" ht="21.95" customHeight="1" thickBot="1" x14ac:dyDescent="0.3">
      <c r="B25" s="7">
        <v>9</v>
      </c>
      <c r="C25" s="17"/>
      <c r="D25" s="27" t="s">
        <v>1363</v>
      </c>
      <c r="E25" s="262">
        <v>42264</v>
      </c>
      <c r="F25" s="265"/>
      <c r="G25" s="12">
        <v>1</v>
      </c>
      <c r="H25" s="264"/>
      <c r="I25" s="12">
        <v>2</v>
      </c>
      <c r="J25" s="14"/>
      <c r="K25" s="260" t="s">
        <v>1364</v>
      </c>
      <c r="L25" s="14"/>
      <c r="M25" s="12"/>
      <c r="N25" s="21"/>
    </row>
    <row r="26" spans="2:14" ht="21.95" customHeight="1" thickBot="1" x14ac:dyDescent="0.3">
      <c r="B26" s="7">
        <v>10</v>
      </c>
      <c r="C26" s="17"/>
      <c r="D26" s="27" t="s">
        <v>1365</v>
      </c>
      <c r="E26" s="262">
        <v>42378</v>
      </c>
      <c r="F26" s="265">
        <v>42719</v>
      </c>
      <c r="G26" s="19">
        <v>1</v>
      </c>
      <c r="H26" s="266"/>
      <c r="I26" s="19">
        <v>3</v>
      </c>
      <c r="J26" s="20"/>
      <c r="K26" s="260" t="s">
        <v>1366</v>
      </c>
      <c r="L26" s="20"/>
      <c r="M26" s="19"/>
      <c r="N26" s="18"/>
    </row>
    <row r="27" spans="2:14" ht="21.95" customHeight="1" thickBot="1" x14ac:dyDescent="0.3">
      <c r="B27" s="7">
        <v>11</v>
      </c>
      <c r="C27" s="17"/>
      <c r="D27" s="27" t="s">
        <v>1367</v>
      </c>
      <c r="E27" s="262">
        <v>43040</v>
      </c>
      <c r="F27" s="267">
        <v>43084</v>
      </c>
      <c r="G27" s="12">
        <v>1</v>
      </c>
      <c r="H27" s="264"/>
      <c r="I27" s="12">
        <v>4</v>
      </c>
      <c r="J27" s="14"/>
      <c r="K27" s="260" t="s">
        <v>1368</v>
      </c>
      <c r="L27" s="14"/>
      <c r="M27" s="12"/>
      <c r="N27" s="21"/>
    </row>
    <row r="28" spans="2:14" ht="21.95" customHeight="1" thickBot="1" x14ac:dyDescent="0.3">
      <c r="B28" s="7">
        <v>12</v>
      </c>
      <c r="C28" s="25"/>
      <c r="D28" s="27" t="s">
        <v>1369</v>
      </c>
      <c r="E28" s="262">
        <v>42041</v>
      </c>
      <c r="F28" s="15"/>
      <c r="G28" s="12">
        <v>2</v>
      </c>
      <c r="H28" s="264"/>
      <c r="I28" s="12">
        <v>1</v>
      </c>
      <c r="J28" s="14"/>
      <c r="K28" s="260" t="s">
        <v>1370</v>
      </c>
      <c r="L28" s="14"/>
      <c r="M28" s="12"/>
      <c r="N28" s="15"/>
    </row>
    <row r="29" spans="2:14" ht="21.95" customHeight="1" thickBot="1" x14ac:dyDescent="0.3">
      <c r="B29" s="7">
        <v>13</v>
      </c>
      <c r="C29" s="23"/>
      <c r="D29" s="27" t="s">
        <v>1371</v>
      </c>
      <c r="E29" s="262">
        <v>42107</v>
      </c>
      <c r="F29" s="24"/>
      <c r="G29" s="12">
        <v>2</v>
      </c>
      <c r="H29" s="264"/>
      <c r="I29" s="12">
        <v>1</v>
      </c>
      <c r="J29" s="14"/>
      <c r="K29" s="260" t="s">
        <v>1372</v>
      </c>
      <c r="L29" s="14"/>
      <c r="M29" s="12"/>
      <c r="N29" s="24"/>
    </row>
    <row r="30" spans="2:14" ht="16.5" thickBot="1" x14ac:dyDescent="0.3">
      <c r="B30" s="7">
        <v>14</v>
      </c>
      <c r="C30" s="8"/>
      <c r="D30" s="53" t="s">
        <v>1373</v>
      </c>
      <c r="E30" s="257">
        <v>42359</v>
      </c>
      <c r="F30" s="9"/>
      <c r="G30" s="12">
        <v>2</v>
      </c>
      <c r="H30" s="259"/>
      <c r="I30" s="8">
        <v>1</v>
      </c>
      <c r="J30" s="7"/>
      <c r="K30" s="260" t="s">
        <v>1374</v>
      </c>
      <c r="L30" s="7"/>
      <c r="M30" s="8"/>
      <c r="N30" s="10"/>
    </row>
    <row r="31" spans="2:14" ht="16.5" thickBot="1" x14ac:dyDescent="0.3">
      <c r="B31" s="7">
        <v>15</v>
      </c>
      <c r="C31" s="8"/>
      <c r="D31" s="53" t="s">
        <v>1375</v>
      </c>
      <c r="E31" s="8" t="s">
        <v>1376</v>
      </c>
      <c r="F31" s="7"/>
      <c r="G31" s="12">
        <v>2</v>
      </c>
      <c r="H31" s="259"/>
      <c r="I31" s="8">
        <v>1</v>
      </c>
      <c r="J31" s="7"/>
      <c r="K31" s="260" t="s">
        <v>1377</v>
      </c>
      <c r="L31" s="7"/>
      <c r="M31" s="8"/>
      <c r="N31" s="7"/>
    </row>
    <row r="32" spans="2:14" ht="16.5" thickBot="1" x14ac:dyDescent="0.3">
      <c r="B32" s="7">
        <v>16</v>
      </c>
      <c r="C32" s="8"/>
      <c r="D32" s="53" t="s">
        <v>1378</v>
      </c>
      <c r="E32" s="257">
        <v>42300</v>
      </c>
      <c r="F32" s="7"/>
      <c r="G32" s="8">
        <v>2</v>
      </c>
      <c r="H32" s="259"/>
      <c r="I32" s="8">
        <v>1</v>
      </c>
      <c r="J32" s="7"/>
      <c r="K32" s="260" t="s">
        <v>1379</v>
      </c>
      <c r="L32" s="7"/>
      <c r="M32" s="8"/>
      <c r="N32" s="7"/>
    </row>
    <row r="33" spans="2:14" ht="16.5" thickBot="1" x14ac:dyDescent="0.3">
      <c r="B33" s="7">
        <v>17</v>
      </c>
      <c r="C33" s="8"/>
      <c r="D33" s="53" t="s">
        <v>1380</v>
      </c>
      <c r="E33" s="257">
        <v>42357</v>
      </c>
      <c r="F33" s="7"/>
      <c r="G33" s="8">
        <v>2</v>
      </c>
      <c r="H33" s="259"/>
      <c r="I33" s="8">
        <v>1</v>
      </c>
      <c r="J33" s="7"/>
      <c r="K33" s="260" t="s">
        <v>1381</v>
      </c>
      <c r="L33" s="7"/>
      <c r="M33" s="8"/>
      <c r="N33" s="7"/>
    </row>
    <row r="34" spans="2:14" ht="16.5" thickBot="1" x14ac:dyDescent="0.3">
      <c r="B34" s="7">
        <v>18</v>
      </c>
      <c r="C34" s="11"/>
      <c r="D34" s="27" t="s">
        <v>1382</v>
      </c>
      <c r="E34" s="262">
        <v>42357</v>
      </c>
      <c r="F34" s="9"/>
      <c r="G34" s="11">
        <v>2</v>
      </c>
      <c r="H34" s="263"/>
      <c r="I34" s="11">
        <v>1</v>
      </c>
      <c r="J34" s="9"/>
      <c r="K34" s="260" t="s">
        <v>1383</v>
      </c>
      <c r="L34" s="9"/>
      <c r="M34" s="11"/>
      <c r="N34" s="9"/>
    </row>
    <row r="35" spans="2:14" ht="16.5" thickBot="1" x14ac:dyDescent="0.3">
      <c r="B35" s="7">
        <v>19</v>
      </c>
      <c r="C35" s="11"/>
      <c r="D35" s="27" t="s">
        <v>1384</v>
      </c>
      <c r="E35" s="262">
        <v>42360</v>
      </c>
      <c r="F35" s="9"/>
      <c r="G35" s="12">
        <v>2</v>
      </c>
      <c r="H35" s="264"/>
      <c r="I35" s="13" t="s">
        <v>26</v>
      </c>
      <c r="J35" s="14"/>
      <c r="K35" s="260" t="s">
        <v>1385</v>
      </c>
      <c r="L35" s="14"/>
      <c r="M35" s="12"/>
      <c r="N35" s="15"/>
    </row>
    <row r="36" spans="2:14" ht="16.5" thickBot="1" x14ac:dyDescent="0.3">
      <c r="B36" s="7">
        <v>20</v>
      </c>
      <c r="C36" s="9"/>
      <c r="D36" s="27" t="s">
        <v>1386</v>
      </c>
      <c r="E36" s="262">
        <v>42242</v>
      </c>
      <c r="F36" s="9"/>
      <c r="G36" s="12">
        <v>2</v>
      </c>
      <c r="H36" s="264"/>
      <c r="I36" s="12">
        <v>1</v>
      </c>
      <c r="J36" s="14"/>
      <c r="K36" s="260" t="s">
        <v>1387</v>
      </c>
      <c r="L36" s="14"/>
      <c r="M36" s="16"/>
      <c r="N36" s="16"/>
    </row>
    <row r="37" spans="2:14" ht="32.25" thickBot="1" x14ac:dyDescent="0.3">
      <c r="B37" s="7">
        <v>21</v>
      </c>
      <c r="C37" s="9"/>
      <c r="D37" s="27" t="s">
        <v>1388</v>
      </c>
      <c r="E37" s="258">
        <v>42311</v>
      </c>
      <c r="F37" s="9"/>
      <c r="G37" s="12">
        <v>2</v>
      </c>
      <c r="H37" s="264"/>
      <c r="I37" s="12">
        <v>1</v>
      </c>
      <c r="J37" s="14"/>
      <c r="K37" s="260" t="s">
        <v>1389</v>
      </c>
      <c r="L37" s="14"/>
      <c r="M37" s="16"/>
      <c r="N37" s="16"/>
    </row>
    <row r="38" spans="2:14" ht="16.5" thickBot="1" x14ac:dyDescent="0.3">
      <c r="B38" s="7">
        <v>22</v>
      </c>
      <c r="C38" s="17"/>
      <c r="D38" s="27" t="s">
        <v>1390</v>
      </c>
      <c r="E38" s="262">
        <v>42339</v>
      </c>
      <c r="F38" s="21"/>
      <c r="G38" s="12">
        <v>2</v>
      </c>
      <c r="H38" s="264"/>
      <c r="I38" s="12">
        <v>1</v>
      </c>
      <c r="J38" s="14"/>
      <c r="K38" s="260" t="s">
        <v>1352</v>
      </c>
      <c r="L38" s="14"/>
      <c r="M38" s="12"/>
      <c r="N38" s="21"/>
    </row>
    <row r="39" spans="2:14" ht="16.5" thickBot="1" x14ac:dyDescent="0.3">
      <c r="B39" s="7">
        <v>23</v>
      </c>
      <c r="C39" s="17"/>
      <c r="D39" s="27" t="s">
        <v>1391</v>
      </c>
      <c r="E39" s="262">
        <v>42339</v>
      </c>
      <c r="F39" s="18"/>
      <c r="G39" s="12">
        <v>2</v>
      </c>
      <c r="H39" s="264"/>
      <c r="I39" s="12">
        <v>1</v>
      </c>
      <c r="J39" s="14"/>
      <c r="K39" s="260" t="s">
        <v>1392</v>
      </c>
      <c r="L39" s="14"/>
      <c r="M39" s="12"/>
      <c r="N39" s="21"/>
    </row>
    <row r="40" spans="2:14" ht="16.5" thickBot="1" x14ac:dyDescent="0.3">
      <c r="B40" s="7">
        <v>24</v>
      </c>
      <c r="C40" s="17"/>
      <c r="D40" s="27" t="s">
        <v>1393</v>
      </c>
      <c r="E40" s="262">
        <v>42185</v>
      </c>
      <c r="F40" s="18"/>
      <c r="G40" s="19">
        <v>2</v>
      </c>
      <c r="H40" s="266"/>
      <c r="I40" s="19">
        <v>1</v>
      </c>
      <c r="J40" s="20"/>
      <c r="K40" s="260" t="s">
        <v>1394</v>
      </c>
      <c r="L40" s="20"/>
      <c r="M40" s="19"/>
      <c r="N40" s="18"/>
    </row>
    <row r="41" spans="2:14" ht="16.5" thickBot="1" x14ac:dyDescent="0.3">
      <c r="B41" s="7">
        <v>25</v>
      </c>
      <c r="C41" s="23"/>
      <c r="D41" s="27" t="s">
        <v>1395</v>
      </c>
      <c r="E41" s="262">
        <v>42255</v>
      </c>
      <c r="F41" s="24"/>
      <c r="G41" s="12">
        <v>2</v>
      </c>
      <c r="H41" s="264"/>
      <c r="I41" s="12">
        <v>1</v>
      </c>
      <c r="J41" s="14"/>
      <c r="K41" s="260" t="s">
        <v>1396</v>
      </c>
      <c r="L41" s="14"/>
      <c r="M41" s="12"/>
      <c r="N41" s="24"/>
    </row>
    <row r="42" spans="2:14" ht="16.5" thickBot="1" x14ac:dyDescent="0.3">
      <c r="B42" s="7">
        <v>26</v>
      </c>
      <c r="C42" s="25"/>
      <c r="D42" s="27" t="s">
        <v>1397</v>
      </c>
      <c r="E42" s="262">
        <v>42099</v>
      </c>
      <c r="F42" s="15"/>
      <c r="G42" s="12">
        <v>2</v>
      </c>
      <c r="H42" s="264"/>
      <c r="I42" s="12">
        <v>1</v>
      </c>
      <c r="J42" s="14"/>
      <c r="K42" s="260" t="s">
        <v>1398</v>
      </c>
      <c r="L42" s="14"/>
      <c r="M42" s="12"/>
      <c r="N42" s="15"/>
    </row>
    <row r="43" spans="2:14" ht="16.5" thickBot="1" x14ac:dyDescent="0.3">
      <c r="B43" s="7">
        <v>27</v>
      </c>
      <c r="C43" s="23"/>
      <c r="D43" s="27" t="s">
        <v>1399</v>
      </c>
      <c r="E43" s="262">
        <v>42128</v>
      </c>
      <c r="F43" s="24"/>
      <c r="G43" s="12">
        <v>3</v>
      </c>
      <c r="H43" s="264"/>
      <c r="I43" s="12">
        <v>1</v>
      </c>
      <c r="J43" s="14"/>
      <c r="K43" s="260" t="s">
        <v>1400</v>
      </c>
      <c r="L43" s="14"/>
      <c r="M43" s="12"/>
      <c r="N43" s="24"/>
    </row>
    <row r="44" spans="2:14" ht="16.5" thickBot="1" x14ac:dyDescent="0.3">
      <c r="B44" s="7">
        <v>28</v>
      </c>
      <c r="C44" s="25"/>
      <c r="D44" s="27" t="s">
        <v>1401</v>
      </c>
      <c r="E44" s="262">
        <v>42128</v>
      </c>
      <c r="F44" s="268">
        <v>42128</v>
      </c>
      <c r="G44" s="12">
        <v>3</v>
      </c>
      <c r="H44" s="264"/>
      <c r="I44" s="12">
        <v>2</v>
      </c>
      <c r="J44" s="14"/>
      <c r="K44" s="260" t="s">
        <v>1402</v>
      </c>
      <c r="L44" s="14"/>
      <c r="M44" s="12"/>
      <c r="N44" s="15"/>
    </row>
    <row r="45" spans="2:14" ht="32.25" thickBot="1" x14ac:dyDescent="0.3">
      <c r="B45" s="7">
        <v>29</v>
      </c>
      <c r="C45" s="8"/>
      <c r="D45" s="53" t="s">
        <v>1403</v>
      </c>
      <c r="E45" s="257">
        <v>42339</v>
      </c>
      <c r="F45" s="258">
        <v>42593</v>
      </c>
      <c r="G45" s="8">
        <v>3</v>
      </c>
      <c r="H45" s="259"/>
      <c r="I45" s="8">
        <v>1</v>
      </c>
      <c r="J45" s="7"/>
      <c r="K45" s="260" t="s">
        <v>1404</v>
      </c>
      <c r="L45" s="7"/>
      <c r="M45" s="8"/>
      <c r="N45" s="10"/>
    </row>
    <row r="46" spans="2:14" ht="32.25" thickBot="1" x14ac:dyDescent="0.3">
      <c r="B46" s="7">
        <v>30</v>
      </c>
      <c r="C46" s="8"/>
      <c r="D46" s="53" t="s">
        <v>1403</v>
      </c>
      <c r="E46" s="257">
        <v>42339</v>
      </c>
      <c r="F46" s="269">
        <v>42593</v>
      </c>
      <c r="G46" s="8">
        <v>3</v>
      </c>
      <c r="H46" s="259"/>
      <c r="I46" s="8">
        <v>2</v>
      </c>
      <c r="J46" s="7"/>
      <c r="K46" s="260" t="s">
        <v>1405</v>
      </c>
      <c r="L46" s="7"/>
      <c r="M46" s="8"/>
      <c r="N46" s="7"/>
    </row>
    <row r="47" spans="2:14" ht="32.25" thickBot="1" x14ac:dyDescent="0.3">
      <c r="B47" s="7">
        <v>31</v>
      </c>
      <c r="C47" s="8"/>
      <c r="D47" s="53" t="s">
        <v>1406</v>
      </c>
      <c r="E47" s="257">
        <v>42339</v>
      </c>
      <c r="F47" s="269">
        <v>42593</v>
      </c>
      <c r="G47" s="8">
        <v>4</v>
      </c>
      <c r="H47" s="259"/>
      <c r="I47" s="8">
        <v>1</v>
      </c>
      <c r="J47" s="7"/>
      <c r="K47" s="260" t="s">
        <v>1407</v>
      </c>
      <c r="L47" s="7"/>
      <c r="M47" s="8"/>
      <c r="N47" s="7"/>
    </row>
    <row r="48" spans="2:14" ht="16.5" thickBot="1" x14ac:dyDescent="0.3">
      <c r="B48" s="7">
        <v>32</v>
      </c>
      <c r="C48" s="11"/>
      <c r="D48" s="27" t="s">
        <v>1408</v>
      </c>
      <c r="E48" s="262">
        <v>42128</v>
      </c>
      <c r="F48" s="9"/>
      <c r="G48" s="11">
        <v>4</v>
      </c>
      <c r="H48" s="263"/>
      <c r="I48" s="11">
        <v>1</v>
      </c>
      <c r="J48" s="9"/>
      <c r="K48" s="260" t="s">
        <v>1409</v>
      </c>
      <c r="L48" s="9"/>
      <c r="M48" s="11"/>
      <c r="N48" s="9"/>
    </row>
    <row r="49" spans="2:14" ht="16.5" thickBot="1" x14ac:dyDescent="0.3">
      <c r="B49" s="7">
        <v>33</v>
      </c>
      <c r="C49" s="11"/>
      <c r="D49" s="27" t="s">
        <v>1408</v>
      </c>
      <c r="E49" s="262">
        <v>42128</v>
      </c>
      <c r="F49" s="9"/>
      <c r="G49" s="12">
        <v>4</v>
      </c>
      <c r="H49" s="264"/>
      <c r="I49" s="13" t="s">
        <v>1340</v>
      </c>
      <c r="J49" s="14"/>
      <c r="K49" s="260" t="s">
        <v>1410</v>
      </c>
      <c r="L49" s="14"/>
      <c r="M49" s="12"/>
      <c r="N49" s="15"/>
    </row>
    <row r="50" spans="2:14" ht="16.5" thickBot="1" x14ac:dyDescent="0.3">
      <c r="B50" s="7">
        <v>34</v>
      </c>
      <c r="C50" s="9"/>
      <c r="D50" s="27" t="s">
        <v>1411</v>
      </c>
      <c r="E50" s="258">
        <v>42188</v>
      </c>
      <c r="F50" s="9"/>
      <c r="G50" s="12">
        <v>4</v>
      </c>
      <c r="H50" s="264"/>
      <c r="I50" s="12">
        <v>1</v>
      </c>
      <c r="J50" s="14"/>
      <c r="K50" s="260" t="s">
        <v>1412</v>
      </c>
      <c r="L50" s="14"/>
      <c r="M50" s="16"/>
      <c r="N50" s="16"/>
    </row>
    <row r="51" spans="2:14" ht="16.5" thickBot="1" x14ac:dyDescent="0.3">
      <c r="B51" s="7">
        <v>35</v>
      </c>
      <c r="C51" s="9"/>
      <c r="D51" s="27" t="s">
        <v>1413</v>
      </c>
      <c r="E51" s="262">
        <v>42669</v>
      </c>
      <c r="F51" s="9"/>
      <c r="G51" s="12">
        <v>5</v>
      </c>
      <c r="H51" s="264"/>
      <c r="I51" s="12">
        <v>1</v>
      </c>
      <c r="J51" s="14"/>
      <c r="K51" s="260" t="s">
        <v>1414</v>
      </c>
      <c r="L51" s="14"/>
      <c r="M51" s="16"/>
      <c r="N51" s="16"/>
    </row>
    <row r="52" spans="2:14" ht="16.5" thickBot="1" x14ac:dyDescent="0.3">
      <c r="B52" s="7">
        <v>36</v>
      </c>
      <c r="C52" s="17"/>
      <c r="D52" s="27" t="s">
        <v>1415</v>
      </c>
      <c r="E52" s="262">
        <v>42110</v>
      </c>
      <c r="F52" s="18"/>
      <c r="G52" s="19">
        <v>5</v>
      </c>
      <c r="H52" s="266"/>
      <c r="I52" s="19">
        <v>1</v>
      </c>
      <c r="J52" s="20"/>
      <c r="K52" s="260" t="s">
        <v>1416</v>
      </c>
      <c r="L52" s="20"/>
      <c r="M52" s="19"/>
      <c r="N52" s="18"/>
    </row>
    <row r="53" spans="2:14" ht="16.5" thickBot="1" x14ac:dyDescent="0.3">
      <c r="B53" s="7">
        <v>37</v>
      </c>
      <c r="C53" s="17"/>
      <c r="D53" s="27" t="s">
        <v>1408</v>
      </c>
      <c r="E53" s="262">
        <v>42110</v>
      </c>
      <c r="F53" s="21"/>
      <c r="G53" s="12">
        <v>5</v>
      </c>
      <c r="H53" s="264"/>
      <c r="I53" s="12">
        <v>2</v>
      </c>
      <c r="J53" s="14"/>
      <c r="K53" s="260" t="s">
        <v>1417</v>
      </c>
      <c r="L53" s="14"/>
      <c r="M53" s="12"/>
      <c r="N53" s="21"/>
    </row>
    <row r="54" spans="2:14" ht="16.5" thickBot="1" x14ac:dyDescent="0.3">
      <c r="B54" s="7">
        <v>38</v>
      </c>
      <c r="C54" s="9"/>
      <c r="D54" s="27" t="s">
        <v>1418</v>
      </c>
      <c r="E54" s="262">
        <v>42087</v>
      </c>
      <c r="F54" s="9"/>
      <c r="G54" s="12">
        <v>5</v>
      </c>
      <c r="H54" s="264"/>
      <c r="I54" s="12">
        <v>1</v>
      </c>
      <c r="J54" s="14"/>
      <c r="K54" s="260" t="s">
        <v>1358</v>
      </c>
      <c r="L54" s="14"/>
      <c r="M54" s="16"/>
      <c r="N54" s="16"/>
    </row>
    <row r="55" spans="2:14" ht="16.5" thickBot="1" x14ac:dyDescent="0.3">
      <c r="B55" s="7">
        <v>39</v>
      </c>
      <c r="C55" s="17"/>
      <c r="D55" s="27" t="s">
        <v>1419</v>
      </c>
      <c r="E55" s="262">
        <v>42724</v>
      </c>
      <c r="F55" s="18"/>
      <c r="G55" s="19">
        <v>5</v>
      </c>
      <c r="H55" s="266"/>
      <c r="I55" s="19">
        <v>1</v>
      </c>
      <c r="J55" s="20"/>
      <c r="K55" s="260" t="s">
        <v>1420</v>
      </c>
      <c r="L55" s="20"/>
      <c r="M55" s="19"/>
      <c r="N55" s="18"/>
    </row>
    <row r="56" spans="2:14" ht="16.5" thickBot="1" x14ac:dyDescent="0.3">
      <c r="B56" s="7">
        <v>40</v>
      </c>
      <c r="C56" s="17"/>
      <c r="D56" s="27" t="s">
        <v>1421</v>
      </c>
      <c r="E56" s="262">
        <v>42702</v>
      </c>
      <c r="F56" s="18"/>
      <c r="G56" s="19">
        <v>5</v>
      </c>
      <c r="H56" s="266"/>
      <c r="I56" s="19">
        <v>1</v>
      </c>
      <c r="J56" s="20"/>
      <c r="K56" s="260" t="s">
        <v>1422</v>
      </c>
      <c r="L56" s="20"/>
      <c r="M56" s="19"/>
      <c r="N56" s="18"/>
    </row>
    <row r="57" spans="2:14" ht="21.95" customHeight="1" thickBot="1" x14ac:dyDescent="0.3">
      <c r="B57" s="7">
        <v>41</v>
      </c>
      <c r="C57" s="22"/>
      <c r="D57" s="27" t="s">
        <v>1423</v>
      </c>
      <c r="E57" s="262">
        <v>42658</v>
      </c>
      <c r="F57" s="267">
        <v>42689</v>
      </c>
      <c r="G57" s="12">
        <v>6</v>
      </c>
      <c r="H57" s="264"/>
      <c r="I57" s="12">
        <v>1</v>
      </c>
      <c r="J57" s="14"/>
      <c r="K57" s="260" t="s">
        <v>1424</v>
      </c>
      <c r="L57" s="14"/>
      <c r="M57" s="12"/>
      <c r="N57" s="21"/>
    </row>
    <row r="58" spans="2:14" ht="21.95" customHeight="1" thickBot="1" x14ac:dyDescent="0.3">
      <c r="B58" s="7">
        <v>42</v>
      </c>
      <c r="C58" s="23"/>
      <c r="D58" s="27" t="s">
        <v>1425</v>
      </c>
      <c r="E58" s="262">
        <v>42507</v>
      </c>
      <c r="F58" s="270">
        <v>42699</v>
      </c>
      <c r="G58" s="12">
        <v>6</v>
      </c>
      <c r="H58" s="264"/>
      <c r="I58" s="12">
        <v>1</v>
      </c>
      <c r="J58" s="14"/>
      <c r="K58" s="260" t="s">
        <v>1426</v>
      </c>
      <c r="L58" s="14"/>
      <c r="M58" s="12"/>
      <c r="N58" s="24"/>
    </row>
    <row r="59" spans="2:14" ht="21.95" customHeight="1" thickBot="1" x14ac:dyDescent="0.3">
      <c r="B59" s="7">
        <v>43</v>
      </c>
      <c r="C59" s="25"/>
      <c r="D59" s="27" t="s">
        <v>1427</v>
      </c>
      <c r="E59" s="262">
        <v>42676</v>
      </c>
      <c r="F59" s="268">
        <v>42717</v>
      </c>
      <c r="G59" s="12">
        <v>6</v>
      </c>
      <c r="H59" s="264"/>
      <c r="I59" s="12">
        <v>1</v>
      </c>
      <c r="J59" s="14"/>
      <c r="K59" s="260" t="s">
        <v>1428</v>
      </c>
      <c r="L59" s="14"/>
      <c r="M59" s="12"/>
      <c r="N59" s="15"/>
    </row>
    <row r="60" spans="2:14" ht="32.25" thickBot="1" x14ac:dyDescent="0.3">
      <c r="B60" s="7">
        <v>44</v>
      </c>
      <c r="C60" s="22"/>
      <c r="D60" s="27" t="s">
        <v>1429</v>
      </c>
      <c r="E60" s="262">
        <v>42410</v>
      </c>
      <c r="F60" s="21"/>
      <c r="G60" s="12">
        <v>6</v>
      </c>
      <c r="H60" s="264"/>
      <c r="I60" s="12">
        <v>1</v>
      </c>
      <c r="J60" s="14"/>
      <c r="K60" s="260" t="s">
        <v>1430</v>
      </c>
      <c r="L60" s="14"/>
      <c r="M60" s="12"/>
      <c r="N60" s="21"/>
    </row>
    <row r="61" spans="2:14" ht="32.25" thickBot="1" x14ac:dyDescent="0.3">
      <c r="B61" s="7">
        <v>45</v>
      </c>
      <c r="C61" s="17"/>
      <c r="D61" s="27" t="s">
        <v>1431</v>
      </c>
      <c r="E61" s="262">
        <v>42419</v>
      </c>
      <c r="F61" s="18"/>
      <c r="G61" s="19">
        <v>6</v>
      </c>
      <c r="H61" s="266"/>
      <c r="I61" s="19">
        <v>2</v>
      </c>
      <c r="J61" s="20"/>
      <c r="K61" s="260" t="s">
        <v>1432</v>
      </c>
      <c r="L61" s="20"/>
      <c r="M61" s="19"/>
      <c r="N61" s="18"/>
    </row>
    <row r="62" spans="2:14" ht="32.25" thickBot="1" x14ac:dyDescent="0.3">
      <c r="B62" s="7">
        <v>46</v>
      </c>
      <c r="C62" s="22"/>
      <c r="D62" s="27" t="s">
        <v>1433</v>
      </c>
      <c r="E62" s="262">
        <v>42593</v>
      </c>
      <c r="F62" s="21"/>
      <c r="G62" s="12">
        <v>6</v>
      </c>
      <c r="H62" s="264"/>
      <c r="I62" s="12">
        <v>3</v>
      </c>
      <c r="J62" s="14"/>
      <c r="K62" s="260" t="s">
        <v>1358</v>
      </c>
      <c r="L62" s="14"/>
      <c r="M62" s="12"/>
      <c r="N62" s="21"/>
    </row>
    <row r="63" spans="2:14" ht="16.5" thickBot="1" x14ac:dyDescent="0.3">
      <c r="B63" s="7">
        <v>47</v>
      </c>
      <c r="C63" s="22"/>
      <c r="D63" s="27" t="s">
        <v>1434</v>
      </c>
      <c r="E63" s="262">
        <v>42264</v>
      </c>
      <c r="F63" s="267">
        <v>42419</v>
      </c>
      <c r="G63" s="12">
        <v>6</v>
      </c>
      <c r="H63" s="264"/>
      <c r="I63" s="12">
        <v>3</v>
      </c>
      <c r="J63" s="14"/>
      <c r="K63" s="260" t="s">
        <v>1435</v>
      </c>
      <c r="L63" s="14"/>
      <c r="M63" s="12"/>
      <c r="N63" s="21"/>
    </row>
    <row r="64" spans="2:14" ht="16.5" thickBot="1" x14ac:dyDescent="0.3">
      <c r="B64" s="7">
        <v>48</v>
      </c>
      <c r="C64" s="8"/>
      <c r="D64" s="53" t="s">
        <v>1436</v>
      </c>
      <c r="E64" s="257">
        <v>42733</v>
      </c>
      <c r="F64" s="7"/>
      <c r="G64" s="8">
        <v>6</v>
      </c>
      <c r="H64" s="259"/>
      <c r="I64" s="8">
        <v>1</v>
      </c>
      <c r="J64" s="7"/>
      <c r="K64" s="260" t="s">
        <v>1424</v>
      </c>
      <c r="L64" s="7"/>
      <c r="M64" s="8"/>
      <c r="N64" s="7"/>
    </row>
    <row r="65" spans="2:14" ht="32.25" thickBot="1" x14ac:dyDescent="0.3">
      <c r="B65" s="7">
        <v>49</v>
      </c>
      <c r="C65" s="17"/>
      <c r="D65" s="27" t="s">
        <v>1437</v>
      </c>
      <c r="E65" s="262">
        <v>42526</v>
      </c>
      <c r="F65" s="18"/>
      <c r="G65" s="12">
        <v>6</v>
      </c>
      <c r="H65" s="264"/>
      <c r="I65" s="12">
        <v>1</v>
      </c>
      <c r="J65" s="14"/>
      <c r="K65" s="260" t="s">
        <v>1438</v>
      </c>
      <c r="L65" s="14"/>
      <c r="M65" s="12"/>
      <c r="N65" s="21"/>
    </row>
    <row r="66" spans="2:14" ht="16.5" thickBot="1" x14ac:dyDescent="0.3">
      <c r="B66" s="7">
        <v>50</v>
      </c>
      <c r="C66" s="22"/>
      <c r="D66" s="27" t="s">
        <v>1439</v>
      </c>
      <c r="E66" s="262">
        <v>42556</v>
      </c>
      <c r="F66" s="21"/>
      <c r="G66" s="12">
        <v>6</v>
      </c>
      <c r="H66" s="264"/>
      <c r="I66" s="12">
        <v>1</v>
      </c>
      <c r="J66" s="14"/>
      <c r="K66" s="260" t="s">
        <v>1440</v>
      </c>
      <c r="L66" s="14"/>
      <c r="M66" s="12"/>
      <c r="N66" s="21"/>
    </row>
    <row r="67" spans="2:14" ht="16.5" thickBot="1" x14ac:dyDescent="0.3">
      <c r="B67" s="7">
        <v>51</v>
      </c>
      <c r="C67" s="22"/>
      <c r="D67" s="27" t="s">
        <v>1441</v>
      </c>
      <c r="E67" s="262">
        <v>42587</v>
      </c>
      <c r="F67" s="21"/>
      <c r="G67" s="12">
        <v>7</v>
      </c>
      <c r="H67" s="264"/>
      <c r="I67" s="12">
        <v>1</v>
      </c>
      <c r="J67" s="14"/>
      <c r="K67" s="260" t="s">
        <v>1442</v>
      </c>
      <c r="L67" s="14"/>
      <c r="M67" s="12"/>
      <c r="N67" s="21"/>
    </row>
    <row r="68" spans="2:14" ht="16.5" thickBot="1" x14ac:dyDescent="0.3">
      <c r="B68" s="7">
        <v>52</v>
      </c>
      <c r="C68" s="23"/>
      <c r="D68" s="27" t="s">
        <v>1443</v>
      </c>
      <c r="E68" s="262">
        <v>42618</v>
      </c>
      <c r="F68" s="24"/>
      <c r="G68" s="12">
        <v>7</v>
      </c>
      <c r="H68" s="264"/>
      <c r="I68" s="12">
        <v>1</v>
      </c>
      <c r="J68" s="14"/>
      <c r="K68" s="260" t="s">
        <v>1444</v>
      </c>
      <c r="L68" s="14"/>
      <c r="M68" s="12"/>
      <c r="N68" s="24"/>
    </row>
    <row r="69" spans="2:14" ht="16.5" thickBot="1" x14ac:dyDescent="0.3">
      <c r="B69" s="7">
        <v>53</v>
      </c>
      <c r="C69" s="25"/>
      <c r="D69" s="27" t="s">
        <v>1445</v>
      </c>
      <c r="E69" s="262">
        <v>42648</v>
      </c>
      <c r="F69" s="15"/>
      <c r="G69" s="12">
        <v>7</v>
      </c>
      <c r="H69" s="264"/>
      <c r="I69" s="12">
        <v>1</v>
      </c>
      <c r="J69" s="14"/>
      <c r="K69" s="260" t="s">
        <v>1446</v>
      </c>
      <c r="L69" s="14"/>
      <c r="M69" s="12"/>
      <c r="N69" s="15"/>
    </row>
    <row r="70" spans="2:14" ht="16.5" thickBot="1" x14ac:dyDescent="0.3">
      <c r="B70" s="7">
        <v>54</v>
      </c>
      <c r="C70" s="25"/>
      <c r="D70" s="27" t="s">
        <v>1447</v>
      </c>
      <c r="E70" s="262">
        <v>42679</v>
      </c>
      <c r="F70" s="15"/>
      <c r="G70" s="12">
        <v>7</v>
      </c>
      <c r="H70" s="264"/>
      <c r="I70" s="12">
        <v>1</v>
      </c>
      <c r="J70" s="14"/>
      <c r="K70" s="260" t="s">
        <v>1448</v>
      </c>
      <c r="L70" s="14"/>
      <c r="M70" s="12"/>
      <c r="N70" s="15"/>
    </row>
    <row r="71" spans="2:14" ht="16.5" thickBot="1" x14ac:dyDescent="0.3">
      <c r="B71" s="7">
        <v>55</v>
      </c>
      <c r="C71" s="23"/>
      <c r="D71" s="27" t="s">
        <v>1449</v>
      </c>
      <c r="E71" s="262">
        <v>42709</v>
      </c>
      <c r="F71" s="24"/>
      <c r="G71" s="12">
        <v>8</v>
      </c>
      <c r="H71" s="264"/>
      <c r="I71" s="12">
        <v>1</v>
      </c>
      <c r="J71" s="14"/>
      <c r="K71" s="260" t="s">
        <v>1450</v>
      </c>
      <c r="L71" s="14"/>
      <c r="M71" s="12"/>
      <c r="N71" s="24"/>
    </row>
    <row r="72" spans="2:14" ht="16.5" thickBot="1" x14ac:dyDescent="0.3">
      <c r="B72" s="7">
        <v>56</v>
      </c>
      <c r="C72" s="8"/>
      <c r="D72" s="53" t="s">
        <v>1451</v>
      </c>
      <c r="E72" s="257">
        <v>42740</v>
      </c>
      <c r="F72" s="9"/>
      <c r="G72" s="8">
        <v>8</v>
      </c>
      <c r="H72" s="259"/>
      <c r="I72" s="8">
        <v>1</v>
      </c>
      <c r="J72" s="7"/>
      <c r="K72" s="260" t="s">
        <v>1452</v>
      </c>
      <c r="L72" s="7"/>
      <c r="M72" s="8"/>
      <c r="N72" s="10"/>
    </row>
    <row r="73" spans="2:14" ht="16.5" thickBot="1" x14ac:dyDescent="0.3">
      <c r="B73" s="7">
        <v>57</v>
      </c>
      <c r="C73" s="8"/>
      <c r="D73" s="53" t="s">
        <v>1453</v>
      </c>
      <c r="E73" s="257">
        <v>42771</v>
      </c>
      <c r="F73" s="7"/>
      <c r="G73" s="8">
        <v>8</v>
      </c>
      <c r="H73" s="259"/>
      <c r="I73" s="8">
        <v>1</v>
      </c>
      <c r="J73" s="7"/>
      <c r="K73" s="260" t="s">
        <v>1454</v>
      </c>
      <c r="L73" s="7"/>
      <c r="M73" s="8"/>
      <c r="N73" s="7"/>
    </row>
    <row r="74" spans="2:14" ht="16.5" thickBot="1" x14ac:dyDescent="0.3">
      <c r="B74" s="7">
        <v>58</v>
      </c>
      <c r="C74" s="17"/>
      <c r="D74" s="27" t="s">
        <v>1455</v>
      </c>
      <c r="E74" s="262">
        <v>42702</v>
      </c>
      <c r="F74" s="18"/>
      <c r="G74" s="19">
        <v>8</v>
      </c>
      <c r="H74" s="266"/>
      <c r="I74" s="19">
        <v>1</v>
      </c>
      <c r="J74" s="20"/>
      <c r="K74" s="260" t="s">
        <v>1456</v>
      </c>
      <c r="L74" s="20"/>
      <c r="M74" s="19"/>
      <c r="N74" s="18"/>
    </row>
    <row r="75" spans="2:14" ht="16.5" thickBot="1" x14ac:dyDescent="0.3">
      <c r="B75" s="7">
        <v>59</v>
      </c>
      <c r="C75" s="271"/>
      <c r="D75" s="53" t="s">
        <v>1457</v>
      </c>
      <c r="E75" s="272">
        <v>43007</v>
      </c>
      <c r="F75" s="258">
        <v>43251</v>
      </c>
      <c r="G75" s="273">
        <v>8</v>
      </c>
      <c r="H75" s="266"/>
      <c r="I75" s="19">
        <v>1</v>
      </c>
      <c r="J75" s="20"/>
      <c r="K75" s="260" t="s">
        <v>1458</v>
      </c>
      <c r="L75" s="20"/>
      <c r="M75" s="19"/>
      <c r="N75" s="274"/>
    </row>
    <row r="76" spans="2:14" ht="16.5" thickBot="1" x14ac:dyDescent="0.3">
      <c r="B76" s="7">
        <v>60</v>
      </c>
      <c r="C76" s="8"/>
      <c r="D76" s="53" t="s">
        <v>1459</v>
      </c>
      <c r="E76" s="257"/>
      <c r="F76" s="7"/>
      <c r="G76" s="8">
        <v>9</v>
      </c>
      <c r="H76" s="259"/>
      <c r="I76" s="8">
        <v>1</v>
      </c>
      <c r="J76" s="7"/>
      <c r="K76" s="260" t="s">
        <v>1417</v>
      </c>
      <c r="L76" s="7"/>
      <c r="M76" s="8"/>
      <c r="N76" s="7"/>
    </row>
    <row r="77" spans="2:14" ht="16.5" thickBot="1" x14ac:dyDescent="0.3">
      <c r="B77" s="7">
        <v>61</v>
      </c>
      <c r="C77" s="8"/>
      <c r="D77" s="53" t="s">
        <v>1460</v>
      </c>
      <c r="E77" s="257">
        <v>42860</v>
      </c>
      <c r="F77" s="7"/>
      <c r="G77" s="8">
        <v>9</v>
      </c>
      <c r="H77" s="259"/>
      <c r="I77" s="8">
        <v>1</v>
      </c>
      <c r="J77" s="7"/>
      <c r="K77" s="260" t="s">
        <v>1461</v>
      </c>
      <c r="L77" s="7"/>
      <c r="M77" s="8"/>
      <c r="N77" s="7"/>
    </row>
    <row r="78" spans="2:14" ht="32.25" thickBot="1" x14ac:dyDescent="0.3">
      <c r="B78" s="7">
        <v>62</v>
      </c>
      <c r="C78" s="11"/>
      <c r="D78" s="27" t="s">
        <v>1462</v>
      </c>
      <c r="E78" s="262">
        <v>43024</v>
      </c>
      <c r="F78" s="9"/>
      <c r="G78" s="11">
        <v>9</v>
      </c>
      <c r="H78" s="263"/>
      <c r="I78" s="11">
        <v>1</v>
      </c>
      <c r="J78" s="9"/>
      <c r="K78" s="260" t="s">
        <v>1463</v>
      </c>
      <c r="L78" s="9"/>
      <c r="M78" s="11"/>
      <c r="N78" s="9"/>
    </row>
    <row r="79" spans="2:14" ht="16.5" thickBot="1" x14ac:dyDescent="0.3">
      <c r="B79" s="7">
        <v>63</v>
      </c>
      <c r="C79" s="8"/>
      <c r="D79" s="53" t="s">
        <v>1464</v>
      </c>
      <c r="E79" s="257">
        <v>43011</v>
      </c>
      <c r="F79" s="7"/>
      <c r="G79" s="8">
        <v>9</v>
      </c>
      <c r="H79" s="259"/>
      <c r="I79" s="8">
        <v>1</v>
      </c>
      <c r="J79" s="7"/>
      <c r="K79" s="260" t="s">
        <v>1465</v>
      </c>
      <c r="L79" s="7"/>
      <c r="M79" s="8"/>
      <c r="N79" s="7"/>
    </row>
    <row r="80" spans="2:14" ht="16.5" thickBot="1" x14ac:dyDescent="0.3">
      <c r="B80" s="7">
        <v>64</v>
      </c>
      <c r="C80" s="22"/>
      <c r="D80" s="27" t="s">
        <v>1466</v>
      </c>
      <c r="E80" s="262">
        <v>42795</v>
      </c>
      <c r="F80" s="21"/>
      <c r="G80" s="12">
        <v>9</v>
      </c>
      <c r="H80" s="264"/>
      <c r="I80" s="12">
        <v>1</v>
      </c>
      <c r="J80" s="14"/>
      <c r="K80" s="260" t="s">
        <v>1467</v>
      </c>
      <c r="L80" s="14"/>
      <c r="M80" s="12"/>
      <c r="N80" s="21"/>
    </row>
    <row r="81" spans="2:14" ht="16.5" thickBot="1" x14ac:dyDescent="0.3">
      <c r="B81" s="7">
        <v>65</v>
      </c>
      <c r="C81" s="8"/>
      <c r="D81" s="53" t="s">
        <v>1468</v>
      </c>
      <c r="E81" s="257">
        <v>43042</v>
      </c>
      <c r="F81" s="7"/>
      <c r="G81" s="8">
        <v>9</v>
      </c>
      <c r="H81" s="259"/>
      <c r="I81" s="8">
        <v>1</v>
      </c>
      <c r="J81" s="7"/>
      <c r="K81" s="260" t="s">
        <v>1469</v>
      </c>
      <c r="L81" s="7"/>
      <c r="M81" s="8"/>
      <c r="N81" s="7"/>
    </row>
    <row r="82" spans="2:14" ht="32.25" thickBot="1" x14ac:dyDescent="0.3">
      <c r="B82" s="7">
        <v>66</v>
      </c>
      <c r="C82" s="9"/>
      <c r="D82" s="27" t="s">
        <v>1470</v>
      </c>
      <c r="E82" s="258"/>
      <c r="F82" s="9"/>
      <c r="G82" s="12">
        <v>10</v>
      </c>
      <c r="H82" s="264"/>
      <c r="I82" s="12">
        <v>1</v>
      </c>
      <c r="J82" s="14"/>
      <c r="K82" s="260" t="s">
        <v>1471</v>
      </c>
      <c r="L82" s="14"/>
      <c r="M82" s="16"/>
      <c r="N82" s="16"/>
    </row>
    <row r="83" spans="2:14" ht="16.5" thickBot="1" x14ac:dyDescent="0.3">
      <c r="B83" s="7">
        <v>67</v>
      </c>
      <c r="C83" s="8"/>
      <c r="D83" s="53" t="s">
        <v>1472</v>
      </c>
      <c r="E83" s="262">
        <v>43054</v>
      </c>
      <c r="F83" s="7"/>
      <c r="G83" s="8">
        <v>10</v>
      </c>
      <c r="H83" s="259"/>
      <c r="I83" s="8">
        <v>1</v>
      </c>
      <c r="J83" s="7"/>
      <c r="K83" s="260" t="s">
        <v>1473</v>
      </c>
      <c r="L83" s="7"/>
      <c r="M83" s="8"/>
      <c r="N83" s="7"/>
    </row>
    <row r="84" spans="2:14" ht="32.25" thickBot="1" x14ac:dyDescent="0.3">
      <c r="B84" s="7">
        <v>68</v>
      </c>
      <c r="C84" s="23"/>
      <c r="D84" s="27" t="s">
        <v>1474</v>
      </c>
      <c r="E84" s="262">
        <v>43038</v>
      </c>
      <c r="F84" s="24"/>
      <c r="G84" s="12">
        <v>10</v>
      </c>
      <c r="H84" s="264"/>
      <c r="I84" s="12">
        <v>1</v>
      </c>
      <c r="J84" s="14"/>
      <c r="K84" s="260" t="s">
        <v>1475</v>
      </c>
      <c r="L84" s="14"/>
      <c r="M84" s="12"/>
      <c r="N84" s="24"/>
    </row>
    <row r="85" spans="2:14" ht="32.25" thickBot="1" x14ac:dyDescent="0.3">
      <c r="B85" s="7">
        <v>69</v>
      </c>
      <c r="C85" s="25"/>
      <c r="D85" s="27" t="s">
        <v>1476</v>
      </c>
      <c r="E85" s="262">
        <v>43497</v>
      </c>
      <c r="F85" s="15"/>
      <c r="G85" s="12">
        <v>11</v>
      </c>
      <c r="H85" s="264"/>
      <c r="I85" s="12">
        <v>1</v>
      </c>
      <c r="J85" s="14"/>
      <c r="K85" s="260" t="s">
        <v>1410</v>
      </c>
      <c r="L85" s="14"/>
      <c r="M85" s="12"/>
      <c r="N85" s="15"/>
    </row>
    <row r="86" spans="2:14" ht="16.5" thickBot="1" x14ac:dyDescent="0.3">
      <c r="B86" s="7">
        <v>70</v>
      </c>
      <c r="C86" s="25"/>
      <c r="D86" s="53" t="s">
        <v>1477</v>
      </c>
      <c r="E86" s="262">
        <v>43475</v>
      </c>
      <c r="F86" s="15"/>
      <c r="G86" s="12">
        <v>11</v>
      </c>
      <c r="H86" s="264"/>
      <c r="I86" s="12">
        <v>1</v>
      </c>
      <c r="J86" s="14"/>
      <c r="K86" s="260" t="s">
        <v>1478</v>
      </c>
      <c r="L86" s="14"/>
      <c r="M86" s="12"/>
      <c r="N86" s="15"/>
    </row>
    <row r="87" spans="2:14" ht="32.25" thickBot="1" x14ac:dyDescent="0.3">
      <c r="B87" s="7">
        <v>71</v>
      </c>
      <c r="C87" s="23"/>
      <c r="D87" s="53" t="s">
        <v>1479</v>
      </c>
      <c r="E87" s="257">
        <v>43453</v>
      </c>
      <c r="F87" s="24"/>
      <c r="G87" s="12">
        <v>11</v>
      </c>
      <c r="H87" s="264"/>
      <c r="I87" s="12">
        <v>1</v>
      </c>
      <c r="J87" s="14"/>
      <c r="K87" s="260" t="s">
        <v>1480</v>
      </c>
      <c r="L87" s="14"/>
      <c r="M87" s="12"/>
      <c r="N87" s="24"/>
    </row>
    <row r="88" spans="2:14" ht="32.25" thickBot="1" x14ac:dyDescent="0.3">
      <c r="B88" s="7">
        <v>72</v>
      </c>
      <c r="C88" s="8"/>
      <c r="D88" s="53" t="s">
        <v>1481</v>
      </c>
      <c r="E88" s="257">
        <v>43453</v>
      </c>
      <c r="F88" s="9"/>
      <c r="G88" s="8">
        <v>11</v>
      </c>
      <c r="H88" s="259"/>
      <c r="I88" s="8">
        <v>1</v>
      </c>
      <c r="J88" s="7"/>
      <c r="K88" s="260" t="s">
        <v>1387</v>
      </c>
      <c r="L88" s="7"/>
      <c r="M88" s="8"/>
      <c r="N88" s="10"/>
    </row>
    <row r="89" spans="2:14" ht="63.75" thickBot="1" x14ac:dyDescent="0.3">
      <c r="B89" s="7">
        <v>73</v>
      </c>
      <c r="C89" s="8"/>
      <c r="D89" s="7" t="s">
        <v>1482</v>
      </c>
      <c r="E89" s="257">
        <v>42786</v>
      </c>
      <c r="F89" s="7"/>
      <c r="G89" s="8">
        <v>12</v>
      </c>
      <c r="H89" s="259"/>
      <c r="I89" s="8">
        <v>1</v>
      </c>
      <c r="J89" s="7"/>
      <c r="K89" s="260" t="s">
        <v>1483</v>
      </c>
      <c r="L89" s="7"/>
      <c r="M89" s="8"/>
      <c r="N89" s="7"/>
    </row>
    <row r="90" spans="2:14" ht="63.75" thickBot="1" x14ac:dyDescent="0.3">
      <c r="B90" s="7">
        <v>74</v>
      </c>
      <c r="C90" s="8"/>
      <c r="D90" s="7" t="s">
        <v>1484</v>
      </c>
      <c r="E90" s="8"/>
      <c r="F90" s="7"/>
      <c r="G90" s="8">
        <v>12</v>
      </c>
      <c r="H90" s="259"/>
      <c r="I90" s="8">
        <v>2</v>
      </c>
      <c r="J90" s="7"/>
      <c r="K90" s="260" t="s">
        <v>1485</v>
      </c>
      <c r="L90" s="7"/>
      <c r="M90" s="8"/>
      <c r="N90" s="7"/>
    </row>
    <row r="91" spans="2:14" ht="63.75" thickBot="1" x14ac:dyDescent="0.3">
      <c r="B91" s="7">
        <v>75</v>
      </c>
      <c r="C91" s="8"/>
      <c r="D91" s="7" t="s">
        <v>1486</v>
      </c>
      <c r="E91" s="8"/>
      <c r="F91" s="7"/>
      <c r="G91" s="259" t="s">
        <v>1487</v>
      </c>
      <c r="H91" s="259"/>
      <c r="I91" s="8">
        <v>3</v>
      </c>
      <c r="J91" s="7"/>
      <c r="K91" s="260" t="s">
        <v>1485</v>
      </c>
      <c r="L91" s="7"/>
      <c r="M91" s="8"/>
      <c r="N91" s="7"/>
    </row>
    <row r="92" spans="2:14" ht="63.75" thickBot="1" x14ac:dyDescent="0.3">
      <c r="B92" s="7">
        <v>76</v>
      </c>
      <c r="C92" s="11"/>
      <c r="D92" s="7" t="s">
        <v>1488</v>
      </c>
      <c r="E92" s="11"/>
      <c r="F92" s="9"/>
      <c r="G92" s="263" t="s">
        <v>1487</v>
      </c>
      <c r="H92" s="263"/>
      <c r="I92" s="11">
        <v>4</v>
      </c>
      <c r="J92" s="9"/>
      <c r="K92" s="260" t="s">
        <v>1485</v>
      </c>
      <c r="L92" s="9"/>
      <c r="M92" s="11"/>
      <c r="N92" s="9"/>
    </row>
    <row r="93" spans="2:14" ht="79.5" thickBot="1" x14ac:dyDescent="0.3">
      <c r="B93" s="7">
        <v>77</v>
      </c>
      <c r="C93" s="11"/>
      <c r="D93" s="7" t="s">
        <v>1489</v>
      </c>
      <c r="E93" s="11"/>
      <c r="F93" s="9"/>
      <c r="G93" s="264" t="s">
        <v>1487</v>
      </c>
      <c r="H93" s="264"/>
      <c r="I93" s="13" t="s">
        <v>1490</v>
      </c>
      <c r="J93" s="14"/>
      <c r="K93" s="260" t="s">
        <v>1491</v>
      </c>
      <c r="L93" s="14"/>
      <c r="M93" s="12"/>
      <c r="N93" s="15"/>
    </row>
    <row r="94" spans="2:14" ht="79.5" thickBot="1" x14ac:dyDescent="0.3">
      <c r="B94" s="7">
        <v>78</v>
      </c>
      <c r="C94" s="9"/>
      <c r="D94" s="7" t="s">
        <v>1492</v>
      </c>
      <c r="E94" s="11"/>
      <c r="F94" s="9"/>
      <c r="G94" s="264" t="s">
        <v>1493</v>
      </c>
      <c r="H94" s="264"/>
      <c r="I94" s="12">
        <v>6</v>
      </c>
      <c r="J94" s="14"/>
      <c r="K94" s="260" t="s">
        <v>1485</v>
      </c>
      <c r="L94" s="14"/>
      <c r="M94" s="16"/>
      <c r="N94" s="16"/>
    </row>
    <row r="95" spans="2:14" ht="79.5" thickBot="1" x14ac:dyDescent="0.3">
      <c r="B95" s="7">
        <v>79</v>
      </c>
      <c r="C95" s="9"/>
      <c r="D95" s="7" t="s">
        <v>1494</v>
      </c>
      <c r="E95" s="9"/>
      <c r="F95" s="9"/>
      <c r="G95" s="264" t="s">
        <v>1493</v>
      </c>
      <c r="H95" s="264"/>
      <c r="I95" s="12">
        <v>7</v>
      </c>
      <c r="J95" s="14"/>
      <c r="K95" s="260" t="s">
        <v>1491</v>
      </c>
      <c r="L95" s="14"/>
      <c r="M95" s="16"/>
      <c r="N95" s="16"/>
    </row>
    <row r="96" spans="2:14" ht="32.25" thickBot="1" x14ac:dyDescent="0.3">
      <c r="B96" s="7">
        <v>80</v>
      </c>
      <c r="C96" s="17"/>
      <c r="D96" s="9" t="s">
        <v>1495</v>
      </c>
      <c r="E96" s="262">
        <v>43453</v>
      </c>
      <c r="F96" s="18"/>
      <c r="G96" s="19">
        <v>14</v>
      </c>
      <c r="H96" s="266"/>
      <c r="I96" s="19">
        <v>1</v>
      </c>
      <c r="J96" s="20"/>
      <c r="K96" s="260" t="s">
        <v>1473</v>
      </c>
      <c r="L96" s="20"/>
      <c r="M96" s="19"/>
      <c r="N96" s="18"/>
    </row>
    <row r="97" spans="2:14" ht="48" thickBot="1" x14ac:dyDescent="0.3">
      <c r="B97" s="7">
        <v>81</v>
      </c>
      <c r="C97" s="17"/>
      <c r="D97" s="9" t="s">
        <v>1496</v>
      </c>
      <c r="E97" s="262">
        <v>41795</v>
      </c>
      <c r="F97" s="21"/>
      <c r="G97" s="12">
        <v>14</v>
      </c>
      <c r="H97" s="264"/>
      <c r="I97" s="12">
        <v>1</v>
      </c>
      <c r="J97" s="14"/>
      <c r="K97" s="260" t="s">
        <v>1497</v>
      </c>
      <c r="L97" s="14"/>
      <c r="M97" s="12"/>
      <c r="N97" s="21"/>
    </row>
    <row r="98" spans="2:14" ht="63.75" thickBot="1" x14ac:dyDescent="0.3">
      <c r="B98" s="7">
        <v>82</v>
      </c>
      <c r="C98" s="17"/>
      <c r="D98" s="9" t="s">
        <v>1498</v>
      </c>
      <c r="E98" s="262">
        <v>42362</v>
      </c>
      <c r="F98" s="18"/>
      <c r="G98" s="12">
        <v>14</v>
      </c>
      <c r="H98" s="264"/>
      <c r="I98" s="12">
        <v>1</v>
      </c>
      <c r="J98" s="14"/>
      <c r="K98" s="260" t="s">
        <v>1499</v>
      </c>
      <c r="L98" s="14"/>
      <c r="M98" s="12"/>
      <c r="N98" s="21"/>
    </row>
    <row r="99" spans="2:14" ht="63.75" thickBot="1" x14ac:dyDescent="0.3">
      <c r="B99" s="7">
        <v>83</v>
      </c>
      <c r="C99" s="22"/>
      <c r="D99" s="9" t="s">
        <v>1498</v>
      </c>
      <c r="E99" s="262">
        <v>42362</v>
      </c>
      <c r="F99" s="21"/>
      <c r="G99" s="12">
        <v>14</v>
      </c>
      <c r="H99" s="264"/>
      <c r="I99" s="12">
        <v>2</v>
      </c>
      <c r="J99" s="14"/>
      <c r="K99" s="260" t="s">
        <v>1500</v>
      </c>
      <c r="L99" s="14"/>
      <c r="M99" s="12"/>
      <c r="N99" s="21"/>
    </row>
    <row r="100" spans="2:14" ht="32.25" thickBot="1" x14ac:dyDescent="0.3">
      <c r="B100" s="7">
        <v>84</v>
      </c>
      <c r="C100" s="22"/>
      <c r="D100" s="9" t="s">
        <v>1501</v>
      </c>
      <c r="E100" s="262">
        <v>43084</v>
      </c>
      <c r="F100" s="21"/>
      <c r="G100" s="12">
        <v>15</v>
      </c>
      <c r="H100" s="264" t="s">
        <v>26</v>
      </c>
      <c r="I100" s="12"/>
      <c r="J100" s="14"/>
      <c r="K100" s="260" t="s">
        <v>1502</v>
      </c>
      <c r="L100" s="14"/>
      <c r="M100" s="12"/>
      <c r="N100" s="21"/>
    </row>
    <row r="101" spans="2:14" ht="32.25" thickBot="1" x14ac:dyDescent="0.3">
      <c r="B101" s="7">
        <v>85</v>
      </c>
      <c r="C101" s="23"/>
      <c r="D101" s="9" t="s">
        <v>1503</v>
      </c>
      <c r="E101" s="262">
        <v>42359</v>
      </c>
      <c r="F101" s="24"/>
      <c r="G101" s="12">
        <v>15</v>
      </c>
      <c r="H101" s="264" t="s">
        <v>1340</v>
      </c>
      <c r="I101" s="12"/>
      <c r="J101" s="14"/>
      <c r="K101" s="260" t="s">
        <v>1504</v>
      </c>
      <c r="L101" s="14"/>
      <c r="M101" s="12"/>
      <c r="N101" s="24"/>
    </row>
    <row r="102" spans="2:14" ht="32.25" thickBot="1" x14ac:dyDescent="0.3">
      <c r="B102" s="7">
        <v>86</v>
      </c>
      <c r="C102" s="25"/>
      <c r="D102" s="9" t="s">
        <v>1505</v>
      </c>
      <c r="E102" s="262">
        <v>41817</v>
      </c>
      <c r="F102" s="15"/>
      <c r="G102" s="12">
        <v>15</v>
      </c>
      <c r="H102" s="264" t="s">
        <v>1506</v>
      </c>
      <c r="I102" s="12"/>
      <c r="J102" s="14"/>
      <c r="K102" s="260" t="s">
        <v>1402</v>
      </c>
      <c r="L102" s="14"/>
      <c r="M102" s="12"/>
      <c r="N102" s="15"/>
    </row>
    <row r="103" spans="2:14" ht="48" thickBot="1" x14ac:dyDescent="0.3">
      <c r="B103" s="7">
        <v>87</v>
      </c>
      <c r="C103" s="25"/>
      <c r="D103" s="9" t="s">
        <v>1507</v>
      </c>
      <c r="E103" s="262">
        <v>41855</v>
      </c>
      <c r="F103" s="15"/>
      <c r="G103" s="12">
        <v>15</v>
      </c>
      <c r="H103" s="264" t="s">
        <v>1508</v>
      </c>
      <c r="I103" s="12"/>
      <c r="J103" s="14"/>
      <c r="K103" s="260" t="s">
        <v>1509</v>
      </c>
      <c r="L103" s="14"/>
      <c r="M103" s="12"/>
      <c r="N103" s="15"/>
    </row>
    <row r="104" spans="2:14" ht="32.25" thickBot="1" x14ac:dyDescent="0.3">
      <c r="B104" s="7">
        <v>88</v>
      </c>
      <c r="C104" s="23"/>
      <c r="D104" s="9" t="s">
        <v>1510</v>
      </c>
      <c r="E104" s="262">
        <v>42129</v>
      </c>
      <c r="F104" s="24"/>
      <c r="G104" s="12">
        <v>15</v>
      </c>
      <c r="H104" s="264" t="s">
        <v>1490</v>
      </c>
      <c r="I104" s="12"/>
      <c r="J104" s="14"/>
      <c r="K104" s="260" t="s">
        <v>1511</v>
      </c>
      <c r="L104" s="14"/>
      <c r="M104" s="12"/>
      <c r="N104" s="24"/>
    </row>
    <row r="105" spans="2:14" ht="32.25" thickBot="1" x14ac:dyDescent="0.3">
      <c r="B105" s="7">
        <v>89</v>
      </c>
      <c r="C105" s="8"/>
      <c r="D105" s="7" t="s">
        <v>1512</v>
      </c>
      <c r="E105" s="257">
        <v>43086</v>
      </c>
      <c r="F105" s="9"/>
      <c r="G105" s="8">
        <v>15</v>
      </c>
      <c r="H105" s="259" t="s">
        <v>1513</v>
      </c>
      <c r="I105" s="8"/>
      <c r="J105" s="7"/>
      <c r="K105" s="260" t="s">
        <v>1514</v>
      </c>
      <c r="L105" s="7"/>
      <c r="M105" s="8"/>
      <c r="N105" s="10"/>
    </row>
    <row r="106" spans="2:14" ht="16.5" thickBot="1" x14ac:dyDescent="0.3">
      <c r="B106" s="7">
        <v>90</v>
      </c>
      <c r="C106" s="8"/>
      <c r="D106" s="7" t="s">
        <v>1515</v>
      </c>
      <c r="E106" s="257">
        <v>42283</v>
      </c>
      <c r="F106" s="7"/>
      <c r="G106" s="8">
        <v>15</v>
      </c>
      <c r="H106" s="259" t="s">
        <v>1516</v>
      </c>
      <c r="I106" s="8"/>
      <c r="J106" s="7"/>
      <c r="K106" s="260" t="s">
        <v>1517</v>
      </c>
      <c r="L106" s="7"/>
      <c r="M106" s="8"/>
      <c r="N106" s="7"/>
    </row>
    <row r="107" spans="2:14" ht="16.5" thickBot="1" x14ac:dyDescent="0.3">
      <c r="B107" s="7">
        <v>91</v>
      </c>
      <c r="C107" s="8"/>
      <c r="D107" s="7"/>
      <c r="E107" s="8"/>
      <c r="F107" s="7"/>
      <c r="G107" s="8"/>
      <c r="H107" s="259"/>
      <c r="I107" s="8"/>
      <c r="J107" s="7"/>
      <c r="K107" s="260"/>
      <c r="L107" s="7"/>
      <c r="M107" s="8"/>
      <c r="N107" s="7"/>
    </row>
    <row r="108" spans="2:14" ht="16.5" thickBot="1" x14ac:dyDescent="0.3">
      <c r="B108" s="7">
        <v>92</v>
      </c>
      <c r="C108" s="8"/>
      <c r="D108" s="7"/>
      <c r="E108" s="8"/>
      <c r="F108" s="7"/>
      <c r="G108" s="8"/>
      <c r="H108" s="259"/>
      <c r="I108" s="8"/>
      <c r="J108" s="7"/>
      <c r="K108" s="260"/>
      <c r="L108" s="7"/>
      <c r="M108" s="8"/>
      <c r="N108" s="7"/>
    </row>
    <row r="109" spans="2:14" ht="16.5" thickBot="1" x14ac:dyDescent="0.3">
      <c r="B109" s="7">
        <v>93</v>
      </c>
      <c r="C109" s="11"/>
      <c r="D109" s="9"/>
      <c r="E109" s="11"/>
      <c r="F109" s="9"/>
      <c r="G109" s="11"/>
      <c r="H109" s="263"/>
      <c r="I109" s="11"/>
      <c r="J109" s="9"/>
      <c r="K109" s="260"/>
      <c r="L109" s="9"/>
      <c r="M109" s="11"/>
      <c r="N109" s="9"/>
    </row>
    <row r="110" spans="2:14" ht="16.5" thickBot="1" x14ac:dyDescent="0.3">
      <c r="B110" s="7">
        <v>94</v>
      </c>
      <c r="C110" s="11"/>
      <c r="D110" s="9"/>
      <c r="E110" s="11"/>
      <c r="F110" s="9"/>
      <c r="G110" s="12"/>
      <c r="H110" s="264"/>
      <c r="I110" s="13"/>
      <c r="J110" s="14"/>
      <c r="K110" s="260"/>
      <c r="L110" s="14"/>
      <c r="M110" s="12"/>
      <c r="N110" s="15"/>
    </row>
    <row r="111" spans="2:14" ht="16.5" thickBot="1" x14ac:dyDescent="0.3">
      <c r="B111" s="7">
        <v>95</v>
      </c>
      <c r="C111" s="9"/>
      <c r="D111" s="9"/>
      <c r="E111" s="11"/>
      <c r="F111" s="9"/>
      <c r="G111" s="12"/>
      <c r="H111" s="264"/>
      <c r="I111" s="12"/>
      <c r="J111" s="14"/>
      <c r="K111" s="260"/>
      <c r="L111" s="14"/>
      <c r="M111" s="16"/>
      <c r="N111" s="16"/>
    </row>
    <row r="112" spans="2:14" ht="16.5" thickBot="1" x14ac:dyDescent="0.3">
      <c r="B112" s="7">
        <v>96</v>
      </c>
      <c r="C112" s="9"/>
      <c r="D112" s="9"/>
      <c r="E112" s="9"/>
      <c r="F112" s="9"/>
      <c r="G112" s="12"/>
      <c r="H112" s="264"/>
      <c r="I112" s="12"/>
      <c r="J112" s="14"/>
      <c r="K112" s="260"/>
      <c r="L112" s="14"/>
      <c r="M112" s="16"/>
      <c r="N112" s="16"/>
    </row>
    <row r="113" spans="2:14" ht="16.5" thickBot="1" x14ac:dyDescent="0.3">
      <c r="B113" s="7">
        <v>97</v>
      </c>
      <c r="C113" s="17"/>
      <c r="D113" s="9"/>
      <c r="E113" s="11"/>
      <c r="F113" s="18"/>
      <c r="G113" s="19"/>
      <c r="H113" s="266"/>
      <c r="I113" s="19"/>
      <c r="J113" s="20"/>
      <c r="K113" s="260"/>
      <c r="L113" s="20"/>
      <c r="M113" s="19"/>
      <c r="N113" s="18"/>
    </row>
    <row r="114" spans="2:14" ht="16.5" thickBot="1" x14ac:dyDescent="0.3">
      <c r="B114" s="7">
        <v>98</v>
      </c>
      <c r="C114" s="17"/>
      <c r="D114" s="9"/>
      <c r="E114" s="11"/>
      <c r="F114" s="18"/>
      <c r="G114" s="19"/>
      <c r="H114" s="266"/>
      <c r="I114" s="19"/>
      <c r="J114" s="20"/>
      <c r="K114" s="260"/>
      <c r="L114" s="20"/>
      <c r="M114" s="19"/>
      <c r="N114" s="18"/>
    </row>
    <row r="115" spans="2:14" ht="16.5" thickBot="1" x14ac:dyDescent="0.3">
      <c r="B115" s="7">
        <v>99</v>
      </c>
      <c r="C115" s="17"/>
      <c r="D115" s="9"/>
      <c r="E115" s="11"/>
      <c r="F115" s="21"/>
      <c r="G115" s="12"/>
      <c r="H115" s="264"/>
      <c r="I115" s="12"/>
      <c r="J115" s="14"/>
      <c r="K115" s="260"/>
      <c r="L115" s="14"/>
      <c r="M115" s="12"/>
      <c r="N115" s="21"/>
    </row>
    <row r="116" spans="2:14" ht="16.5" thickBot="1" x14ac:dyDescent="0.3">
      <c r="B116" s="7">
        <v>100</v>
      </c>
      <c r="C116" s="17"/>
      <c r="D116" s="9"/>
      <c r="E116" s="11"/>
      <c r="F116" s="18"/>
      <c r="G116" s="12"/>
      <c r="H116" s="264"/>
      <c r="I116" s="12"/>
      <c r="J116" s="14"/>
      <c r="K116" s="260"/>
      <c r="L116" s="14"/>
      <c r="M116" s="12"/>
      <c r="N116" s="21"/>
    </row>
    <row r="117" spans="2:14" ht="16.5" thickBot="1" x14ac:dyDescent="0.3">
      <c r="B117" s="7">
        <v>101</v>
      </c>
      <c r="C117" s="22"/>
      <c r="D117" s="9"/>
      <c r="E117" s="11"/>
      <c r="F117" s="21"/>
      <c r="G117" s="12"/>
      <c r="H117" s="264"/>
      <c r="I117" s="12"/>
      <c r="J117" s="14"/>
      <c r="K117" s="260"/>
      <c r="L117" s="14"/>
      <c r="M117" s="12"/>
      <c r="N117" s="21"/>
    </row>
    <row r="118" spans="2:14" ht="16.5" thickBot="1" x14ac:dyDescent="0.3">
      <c r="B118" s="7">
        <v>102</v>
      </c>
      <c r="C118" s="22"/>
      <c r="D118" s="9"/>
      <c r="E118" s="11"/>
      <c r="F118" s="21"/>
      <c r="G118" s="12"/>
      <c r="H118" s="264"/>
      <c r="I118" s="12"/>
      <c r="J118" s="14"/>
      <c r="K118" s="260"/>
      <c r="L118" s="14"/>
      <c r="M118" s="12"/>
      <c r="N118" s="21"/>
    </row>
    <row r="119" spans="2:14" ht="16.5" thickBot="1" x14ac:dyDescent="0.3">
      <c r="B119" s="7">
        <v>103</v>
      </c>
      <c r="C119" s="23"/>
      <c r="D119" s="9"/>
      <c r="E119" s="11"/>
      <c r="F119" s="24"/>
      <c r="G119" s="12"/>
      <c r="H119" s="264"/>
      <c r="I119" s="12"/>
      <c r="J119" s="14"/>
      <c r="K119" s="260"/>
      <c r="L119" s="14"/>
      <c r="M119" s="12"/>
      <c r="N119" s="24"/>
    </row>
    <row r="120" spans="2:14" ht="16.5" thickBot="1" x14ac:dyDescent="0.3">
      <c r="B120" s="7">
        <v>104</v>
      </c>
      <c r="C120" s="25"/>
      <c r="D120" s="9"/>
      <c r="E120" s="11"/>
      <c r="F120" s="15"/>
      <c r="G120" s="12"/>
      <c r="H120" s="264"/>
      <c r="I120" s="12"/>
      <c r="J120" s="14"/>
      <c r="K120" s="260"/>
      <c r="L120" s="14"/>
      <c r="M120" s="12"/>
      <c r="N120" s="15"/>
    </row>
    <row r="121" spans="2:14" ht="16.5" thickBot="1" x14ac:dyDescent="0.3">
      <c r="B121" s="7">
        <v>105</v>
      </c>
      <c r="C121" s="25"/>
      <c r="D121" s="9"/>
      <c r="E121" s="11"/>
      <c r="F121" s="15"/>
      <c r="G121" s="12"/>
      <c r="H121" s="264"/>
      <c r="I121" s="12"/>
      <c r="J121" s="14"/>
      <c r="K121" s="260"/>
      <c r="L121" s="14"/>
      <c r="M121" s="12"/>
      <c r="N121" s="15"/>
    </row>
    <row r="122" spans="2:14" ht="16.5" thickBot="1" x14ac:dyDescent="0.3">
      <c r="B122" s="7">
        <v>106</v>
      </c>
      <c r="C122" s="23"/>
      <c r="D122" s="9"/>
      <c r="E122" s="11"/>
      <c r="F122" s="24"/>
      <c r="G122" s="12"/>
      <c r="H122" s="264"/>
      <c r="I122" s="12"/>
      <c r="J122" s="14"/>
      <c r="K122" s="260"/>
      <c r="L122" s="14"/>
      <c r="M122" s="12"/>
      <c r="N122" s="24"/>
    </row>
    <row r="123" spans="2:14" ht="16.5" thickBot="1" x14ac:dyDescent="0.3">
      <c r="B123" s="7">
        <v>107</v>
      </c>
      <c r="C123" s="8"/>
      <c r="D123" s="7"/>
      <c r="E123" s="8"/>
      <c r="F123" s="9"/>
      <c r="G123" s="8"/>
      <c r="H123" s="259"/>
      <c r="I123" s="8"/>
      <c r="J123" s="7"/>
      <c r="K123" s="260"/>
      <c r="L123" s="7"/>
      <c r="M123" s="8"/>
      <c r="N123" s="10"/>
    </row>
    <row r="124" spans="2:14" ht="16.5" thickBot="1" x14ac:dyDescent="0.3">
      <c r="B124" s="7">
        <v>108</v>
      </c>
      <c r="C124" s="8"/>
      <c r="D124" s="7"/>
      <c r="E124" s="8"/>
      <c r="F124" s="7"/>
      <c r="G124" s="8"/>
      <c r="H124" s="259"/>
      <c r="I124" s="8"/>
      <c r="J124" s="7"/>
      <c r="K124" s="260"/>
      <c r="L124" s="7"/>
      <c r="M124" s="8"/>
      <c r="N124" s="7"/>
    </row>
    <row r="125" spans="2:14" ht="16.5" thickBot="1" x14ac:dyDescent="0.3">
      <c r="B125" s="7">
        <v>109</v>
      </c>
      <c r="C125" s="8"/>
      <c r="D125" s="7"/>
      <c r="E125" s="8"/>
      <c r="F125" s="7"/>
      <c r="G125" s="8"/>
      <c r="H125" s="259"/>
      <c r="I125" s="8"/>
      <c r="J125" s="7"/>
      <c r="K125" s="260"/>
      <c r="L125" s="7"/>
      <c r="M125" s="8"/>
      <c r="N125" s="7"/>
    </row>
    <row r="126" spans="2:14" ht="16.5" thickBot="1" x14ac:dyDescent="0.3">
      <c r="B126" s="7">
        <v>110</v>
      </c>
      <c r="C126" s="8"/>
      <c r="D126" s="7"/>
      <c r="E126" s="8"/>
      <c r="F126" s="7"/>
      <c r="G126" s="8"/>
      <c r="H126" s="259"/>
      <c r="I126" s="8"/>
      <c r="J126" s="7"/>
      <c r="K126" s="260"/>
      <c r="L126" s="7"/>
      <c r="M126" s="8"/>
      <c r="N126" s="7"/>
    </row>
    <row r="127" spans="2:14" ht="16.5" thickBot="1" x14ac:dyDescent="0.3">
      <c r="B127" s="7">
        <v>111</v>
      </c>
      <c r="C127" s="11"/>
      <c r="D127" s="9"/>
      <c r="E127" s="11"/>
      <c r="F127" s="9"/>
      <c r="G127" s="11"/>
      <c r="H127" s="263"/>
      <c r="I127" s="11"/>
      <c r="J127" s="9"/>
      <c r="K127" s="260"/>
      <c r="L127" s="9"/>
      <c r="M127" s="11"/>
      <c r="N127" s="9"/>
    </row>
    <row r="128" spans="2:14" ht="16.5" thickBot="1" x14ac:dyDescent="0.3">
      <c r="B128" s="7">
        <v>112</v>
      </c>
      <c r="C128" s="11"/>
      <c r="D128" s="9"/>
      <c r="E128" s="11"/>
      <c r="F128" s="9"/>
      <c r="G128" s="12"/>
      <c r="H128" s="264"/>
      <c r="I128" s="13"/>
      <c r="J128" s="14"/>
      <c r="K128" s="260"/>
      <c r="L128" s="14"/>
      <c r="M128" s="12"/>
      <c r="N128" s="15"/>
    </row>
    <row r="129" spans="2:14" ht="16.5" thickBot="1" x14ac:dyDescent="0.3">
      <c r="B129" s="7">
        <v>113</v>
      </c>
      <c r="C129" s="9"/>
      <c r="D129" s="9"/>
      <c r="E129" s="11"/>
      <c r="F129" s="9"/>
      <c r="G129" s="12"/>
      <c r="H129" s="264"/>
      <c r="I129" s="12"/>
      <c r="J129" s="14"/>
      <c r="K129" s="260"/>
      <c r="L129" s="14"/>
      <c r="M129" s="16"/>
      <c r="N129" s="16"/>
    </row>
    <row r="130" spans="2:14" ht="16.5" thickBot="1" x14ac:dyDescent="0.3">
      <c r="B130" s="7">
        <v>114</v>
      </c>
      <c r="C130" s="9"/>
      <c r="D130" s="9"/>
      <c r="E130" s="9"/>
      <c r="F130" s="9"/>
      <c r="G130" s="12"/>
      <c r="H130" s="264"/>
      <c r="I130" s="12"/>
      <c r="J130" s="14"/>
      <c r="K130" s="260"/>
      <c r="L130" s="14"/>
      <c r="M130" s="16"/>
      <c r="N130" s="16"/>
    </row>
    <row r="131" spans="2:14" ht="16.5" thickBot="1" x14ac:dyDescent="0.3">
      <c r="B131" s="7">
        <v>115</v>
      </c>
      <c r="C131" s="17"/>
      <c r="D131" s="9"/>
      <c r="E131" s="11"/>
      <c r="F131" s="18"/>
      <c r="G131" s="19"/>
      <c r="H131" s="266"/>
      <c r="I131" s="19"/>
      <c r="J131" s="20"/>
      <c r="K131" s="260"/>
      <c r="L131" s="20"/>
      <c r="M131" s="19"/>
      <c r="N131" s="18"/>
    </row>
    <row r="132" spans="2:14" ht="16.5" thickBot="1" x14ac:dyDescent="0.3">
      <c r="B132" s="7">
        <v>116</v>
      </c>
      <c r="C132" s="17"/>
      <c r="D132" s="9"/>
      <c r="E132" s="11"/>
      <c r="F132" s="21"/>
      <c r="G132" s="12"/>
      <c r="H132" s="264"/>
      <c r="I132" s="12"/>
      <c r="J132" s="14"/>
      <c r="K132" s="260"/>
      <c r="L132" s="14"/>
      <c r="M132" s="12"/>
      <c r="N132" s="21"/>
    </row>
    <row r="133" spans="2:14" ht="16.5" thickBot="1" x14ac:dyDescent="0.3">
      <c r="B133" s="7">
        <v>117</v>
      </c>
      <c r="C133" s="17"/>
      <c r="D133" s="9"/>
      <c r="E133" s="11"/>
      <c r="F133" s="18"/>
      <c r="G133" s="12"/>
      <c r="H133" s="264"/>
      <c r="I133" s="12"/>
      <c r="J133" s="14"/>
      <c r="K133" s="260"/>
      <c r="L133" s="14"/>
      <c r="M133" s="12"/>
      <c r="N133" s="21"/>
    </row>
    <row r="134" spans="2:14" ht="16.5" thickBot="1" x14ac:dyDescent="0.3">
      <c r="B134" s="7">
        <v>118</v>
      </c>
      <c r="C134" s="22"/>
      <c r="D134" s="9"/>
      <c r="E134" s="11"/>
      <c r="F134" s="21"/>
      <c r="G134" s="12"/>
      <c r="H134" s="264"/>
      <c r="I134" s="12"/>
      <c r="J134" s="14"/>
      <c r="K134" s="260"/>
      <c r="L134" s="14"/>
      <c r="M134" s="12"/>
      <c r="N134" s="21"/>
    </row>
    <row r="135" spans="2:14" ht="16.5" thickBot="1" x14ac:dyDescent="0.3">
      <c r="B135" s="7">
        <v>119</v>
      </c>
      <c r="C135" s="22"/>
      <c r="D135" s="9"/>
      <c r="E135" s="11"/>
      <c r="F135" s="21"/>
      <c r="G135" s="12"/>
      <c r="H135" s="264"/>
      <c r="I135" s="12"/>
      <c r="J135" s="14"/>
      <c r="K135" s="260"/>
      <c r="L135" s="14"/>
      <c r="M135" s="12"/>
      <c r="N135" s="21"/>
    </row>
    <row r="136" spans="2:14" ht="16.5" thickBot="1" x14ac:dyDescent="0.3">
      <c r="B136" s="7">
        <v>120</v>
      </c>
      <c r="C136" s="23"/>
      <c r="D136" s="9"/>
      <c r="E136" s="11"/>
      <c r="F136" s="24"/>
      <c r="G136" s="12"/>
      <c r="H136" s="264"/>
      <c r="I136" s="12"/>
      <c r="J136" s="14"/>
      <c r="K136" s="260"/>
      <c r="L136" s="14"/>
      <c r="M136" s="12"/>
      <c r="N136" s="24"/>
    </row>
    <row r="137" spans="2:14" ht="16.5" thickBot="1" x14ac:dyDescent="0.3">
      <c r="B137" s="7">
        <v>121</v>
      </c>
      <c r="C137" s="25"/>
      <c r="D137" s="9"/>
      <c r="E137" s="11"/>
      <c r="F137" s="15"/>
      <c r="G137" s="12"/>
      <c r="H137" s="264"/>
      <c r="I137" s="12"/>
      <c r="J137" s="14"/>
      <c r="K137" s="260"/>
      <c r="L137" s="14"/>
      <c r="M137" s="12"/>
      <c r="N137" s="15"/>
    </row>
    <row r="138" spans="2:14" ht="16.5" thickBot="1" x14ac:dyDescent="0.3">
      <c r="B138" s="7">
        <v>122</v>
      </c>
      <c r="C138" s="25"/>
      <c r="D138" s="9"/>
      <c r="E138" s="11"/>
      <c r="F138" s="15"/>
      <c r="G138" s="12"/>
      <c r="H138" s="264"/>
      <c r="I138" s="12"/>
      <c r="J138" s="14"/>
      <c r="K138" s="260"/>
      <c r="L138" s="14"/>
      <c r="M138" s="12"/>
      <c r="N138" s="15"/>
    </row>
    <row r="139" spans="2:14" ht="16.5" thickBot="1" x14ac:dyDescent="0.3">
      <c r="B139" s="7">
        <v>123</v>
      </c>
      <c r="C139" s="23"/>
      <c r="D139" s="9"/>
      <c r="E139" s="11"/>
      <c r="F139" s="24"/>
      <c r="G139" s="12"/>
      <c r="H139" s="264"/>
      <c r="I139" s="12"/>
      <c r="J139" s="14"/>
      <c r="K139" s="260"/>
      <c r="L139" s="14"/>
      <c r="M139" s="12"/>
      <c r="N139" s="24"/>
    </row>
    <row r="140" spans="2:14" ht="16.5" thickBot="1" x14ac:dyDescent="0.3">
      <c r="B140" s="7">
        <v>124</v>
      </c>
      <c r="C140" s="8"/>
      <c r="D140" s="7"/>
      <c r="E140" s="8"/>
      <c r="F140" s="9"/>
      <c r="G140" s="8"/>
      <c r="H140" s="259"/>
      <c r="I140" s="8"/>
      <c r="J140" s="7"/>
      <c r="K140" s="260"/>
      <c r="L140" s="7"/>
      <c r="M140" s="8"/>
      <c r="N140" s="10"/>
    </row>
    <row r="141" spans="2:14" ht="16.5" thickBot="1" x14ac:dyDescent="0.3">
      <c r="B141" s="7">
        <v>125</v>
      </c>
      <c r="C141" s="8"/>
      <c r="D141" s="7"/>
      <c r="E141" s="8"/>
      <c r="F141" s="7"/>
      <c r="G141" s="8"/>
      <c r="H141" s="259"/>
      <c r="I141" s="8"/>
      <c r="J141" s="7"/>
      <c r="K141" s="260"/>
      <c r="L141" s="7"/>
      <c r="M141" s="8"/>
      <c r="N141" s="7"/>
    </row>
    <row r="142" spans="2:14" ht="16.5" thickBot="1" x14ac:dyDescent="0.3">
      <c r="B142" s="7">
        <v>126</v>
      </c>
      <c r="C142" s="8"/>
      <c r="D142" s="7"/>
      <c r="E142" s="8"/>
      <c r="F142" s="7"/>
      <c r="G142" s="8"/>
      <c r="H142" s="259"/>
      <c r="I142" s="8"/>
      <c r="J142" s="7"/>
      <c r="K142" s="260"/>
      <c r="L142" s="7"/>
      <c r="M142" s="8"/>
      <c r="N142" s="7"/>
    </row>
    <row r="143" spans="2:14" ht="16.5" thickBot="1" x14ac:dyDescent="0.3">
      <c r="B143" s="7">
        <v>127</v>
      </c>
      <c r="C143" s="8"/>
      <c r="D143" s="7"/>
      <c r="E143" s="8"/>
      <c r="F143" s="7"/>
      <c r="G143" s="8"/>
      <c r="H143" s="259"/>
      <c r="I143" s="8"/>
      <c r="J143" s="7"/>
      <c r="K143" s="260"/>
      <c r="L143" s="7"/>
      <c r="M143" s="8"/>
      <c r="N143" s="7"/>
    </row>
    <row r="144" spans="2:14" ht="16.5" thickBot="1" x14ac:dyDescent="0.3">
      <c r="B144" s="7">
        <v>128</v>
      </c>
      <c r="C144" s="11"/>
      <c r="D144" s="9"/>
      <c r="E144" s="11"/>
      <c r="F144" s="9"/>
      <c r="G144" s="11"/>
      <c r="H144" s="263"/>
      <c r="I144" s="11"/>
      <c r="J144" s="9"/>
      <c r="K144" s="260"/>
      <c r="L144" s="9"/>
      <c r="M144" s="11"/>
      <c r="N144" s="9"/>
    </row>
    <row r="145" spans="2:14" ht="16.5" thickBot="1" x14ac:dyDescent="0.3">
      <c r="B145" s="7">
        <v>129</v>
      </c>
      <c r="C145" s="11"/>
      <c r="D145" s="9"/>
      <c r="E145" s="11"/>
      <c r="F145" s="9"/>
      <c r="G145" s="12"/>
      <c r="H145" s="264"/>
      <c r="I145" s="13"/>
      <c r="J145" s="14"/>
      <c r="K145" s="260"/>
      <c r="L145" s="14"/>
      <c r="M145" s="12"/>
      <c r="N145" s="15"/>
    </row>
    <row r="146" spans="2:14" ht="16.5" thickBot="1" x14ac:dyDescent="0.3">
      <c r="B146" s="7">
        <v>130</v>
      </c>
      <c r="C146" s="9"/>
      <c r="D146" s="9"/>
      <c r="E146" s="11"/>
      <c r="F146" s="9"/>
      <c r="G146" s="12"/>
      <c r="H146" s="264"/>
      <c r="I146" s="12"/>
      <c r="J146" s="14"/>
      <c r="K146" s="260"/>
      <c r="L146" s="14"/>
      <c r="M146" s="16"/>
      <c r="N146" s="16"/>
    </row>
    <row r="147" spans="2:14" ht="16.5" thickBot="1" x14ac:dyDescent="0.3">
      <c r="B147" s="7">
        <v>131</v>
      </c>
      <c r="C147" s="9"/>
      <c r="D147" s="9"/>
      <c r="E147" s="9"/>
      <c r="F147" s="9"/>
      <c r="G147" s="12"/>
      <c r="H147" s="264"/>
      <c r="I147" s="12"/>
      <c r="J147" s="14"/>
      <c r="K147" s="260"/>
      <c r="L147" s="14"/>
      <c r="M147" s="16"/>
      <c r="N147" s="16"/>
    </row>
    <row r="148" spans="2:14" ht="16.5" thickBot="1" x14ac:dyDescent="0.3">
      <c r="B148" s="7">
        <v>132</v>
      </c>
      <c r="C148" s="17"/>
      <c r="D148" s="9"/>
      <c r="E148" s="11"/>
      <c r="F148" s="18"/>
      <c r="G148" s="19"/>
      <c r="H148" s="266"/>
      <c r="I148" s="19"/>
      <c r="J148" s="20"/>
      <c r="K148" s="260"/>
      <c r="L148" s="20"/>
      <c r="M148" s="19"/>
      <c r="N148" s="18"/>
    </row>
    <row r="149" spans="2:14" ht="16.5" thickBot="1" x14ac:dyDescent="0.3">
      <c r="B149" s="7">
        <v>133</v>
      </c>
      <c r="C149" s="17"/>
      <c r="D149" s="9"/>
      <c r="E149" s="11"/>
      <c r="F149" s="18"/>
      <c r="G149" s="19"/>
      <c r="H149" s="266"/>
      <c r="I149" s="19"/>
      <c r="J149" s="20"/>
      <c r="K149" s="260"/>
      <c r="L149" s="20"/>
      <c r="M149" s="19"/>
      <c r="N149" s="18"/>
    </row>
    <row r="150" spans="2:14" ht="16.5" thickBot="1" x14ac:dyDescent="0.3">
      <c r="B150" s="7">
        <v>134</v>
      </c>
      <c r="C150" s="17"/>
      <c r="D150" s="9"/>
      <c r="E150" s="11"/>
      <c r="F150" s="21"/>
      <c r="G150" s="12"/>
      <c r="H150" s="264"/>
      <c r="I150" s="12"/>
      <c r="J150" s="14"/>
      <c r="K150" s="260"/>
      <c r="L150" s="14"/>
      <c r="M150" s="12"/>
      <c r="N150" s="21"/>
    </row>
    <row r="151" spans="2:14" ht="16.5" thickBot="1" x14ac:dyDescent="0.3">
      <c r="B151" s="7">
        <v>135</v>
      </c>
      <c r="C151" s="17"/>
      <c r="D151" s="9"/>
      <c r="E151" s="11"/>
      <c r="F151" s="18"/>
      <c r="G151" s="12"/>
      <c r="H151" s="264"/>
      <c r="I151" s="12"/>
      <c r="J151" s="14"/>
      <c r="K151" s="260"/>
      <c r="L151" s="14"/>
      <c r="M151" s="12"/>
      <c r="N151" s="21"/>
    </row>
    <row r="152" spans="2:14" ht="16.5" thickBot="1" x14ac:dyDescent="0.3">
      <c r="B152" s="7">
        <v>136</v>
      </c>
      <c r="C152" s="22"/>
      <c r="D152" s="9"/>
      <c r="E152" s="11"/>
      <c r="F152" s="21"/>
      <c r="G152" s="12"/>
      <c r="H152" s="264"/>
      <c r="I152" s="12"/>
      <c r="J152" s="14"/>
      <c r="K152" s="260"/>
      <c r="L152" s="14"/>
      <c r="M152" s="12"/>
      <c r="N152" s="21"/>
    </row>
    <row r="153" spans="2:14" ht="16.5" thickBot="1" x14ac:dyDescent="0.3">
      <c r="B153" s="7">
        <v>137</v>
      </c>
      <c r="C153" s="22"/>
      <c r="D153" s="9"/>
      <c r="E153" s="11"/>
      <c r="F153" s="21"/>
      <c r="G153" s="12"/>
      <c r="H153" s="264"/>
      <c r="I153" s="12"/>
      <c r="J153" s="14"/>
      <c r="K153" s="260"/>
      <c r="L153" s="14"/>
      <c r="M153" s="12"/>
      <c r="N153" s="21"/>
    </row>
    <row r="154" spans="2:14" ht="16.5" thickBot="1" x14ac:dyDescent="0.3">
      <c r="B154" s="7">
        <v>138</v>
      </c>
      <c r="C154" s="23"/>
      <c r="D154" s="9"/>
      <c r="E154" s="11"/>
      <c r="F154" s="24"/>
      <c r="G154" s="12"/>
      <c r="H154" s="264"/>
      <c r="I154" s="12"/>
      <c r="J154" s="14"/>
      <c r="K154" s="260"/>
      <c r="L154" s="14"/>
      <c r="M154" s="12"/>
      <c r="N154" s="24"/>
    </row>
    <row r="155" spans="2:14" ht="16.5" thickBot="1" x14ac:dyDescent="0.3">
      <c r="B155" s="7">
        <v>139</v>
      </c>
      <c r="C155" s="25"/>
      <c r="D155" s="9"/>
      <c r="E155" s="11"/>
      <c r="F155" s="15"/>
      <c r="G155" s="12"/>
      <c r="H155" s="264"/>
      <c r="I155" s="12"/>
      <c r="J155" s="14"/>
      <c r="K155" s="260"/>
      <c r="L155" s="14"/>
      <c r="M155" s="12"/>
      <c r="N155" s="15"/>
    </row>
    <row r="156" spans="2:14" ht="16.5" thickBot="1" x14ac:dyDescent="0.3">
      <c r="B156" s="7">
        <v>140</v>
      </c>
      <c r="C156" s="25"/>
      <c r="D156" s="9"/>
      <c r="E156" s="11"/>
      <c r="F156" s="15"/>
      <c r="G156" s="12"/>
      <c r="H156" s="264"/>
      <c r="I156" s="12"/>
      <c r="J156" s="14"/>
      <c r="K156" s="260"/>
      <c r="L156" s="14"/>
      <c r="M156" s="12"/>
      <c r="N156" s="15"/>
    </row>
    <row r="157" spans="2:14" ht="16.5" thickBot="1" x14ac:dyDescent="0.3">
      <c r="B157" s="7">
        <v>141</v>
      </c>
      <c r="C157" s="23"/>
      <c r="D157" s="9"/>
      <c r="E157" s="11"/>
      <c r="F157" s="24"/>
      <c r="G157" s="12"/>
      <c r="H157" s="264"/>
      <c r="I157" s="12"/>
      <c r="J157" s="14"/>
      <c r="K157" s="260"/>
      <c r="L157" s="14"/>
      <c r="M157" s="12"/>
      <c r="N157" s="24"/>
    </row>
    <row r="158" spans="2:14" ht="16.5" thickBot="1" x14ac:dyDescent="0.3">
      <c r="B158" s="7">
        <v>142</v>
      </c>
      <c r="C158" s="25"/>
      <c r="D158" s="9"/>
      <c r="E158" s="11"/>
      <c r="F158" s="15"/>
      <c r="G158" s="12"/>
      <c r="H158" s="264"/>
      <c r="I158" s="12"/>
      <c r="J158" s="14"/>
      <c r="K158" s="260"/>
      <c r="L158" s="14"/>
      <c r="M158" s="12"/>
      <c r="N158" s="15"/>
    </row>
    <row r="159" spans="2:14" ht="16.5" thickBot="1" x14ac:dyDescent="0.3">
      <c r="B159" s="7">
        <v>143</v>
      </c>
      <c r="C159" s="23"/>
      <c r="D159" s="9"/>
      <c r="E159" s="11"/>
      <c r="F159" s="24"/>
      <c r="G159" s="12"/>
      <c r="H159" s="264"/>
      <c r="I159" s="12"/>
      <c r="J159" s="14"/>
      <c r="K159" s="260"/>
      <c r="L159" s="14"/>
      <c r="M159" s="12"/>
      <c r="N159" s="24"/>
    </row>
    <row r="160" spans="2:14" ht="16.5" thickBot="1" x14ac:dyDescent="0.3">
      <c r="B160" s="7">
        <v>144</v>
      </c>
      <c r="C160" s="25"/>
      <c r="D160" s="9"/>
      <c r="E160" s="11"/>
      <c r="F160" s="15"/>
      <c r="G160" s="12"/>
      <c r="H160" s="264"/>
      <c r="I160" s="12"/>
      <c r="J160" s="14"/>
      <c r="K160" s="260"/>
      <c r="L160" s="14"/>
      <c r="M160" s="12"/>
      <c r="N160" s="15"/>
    </row>
    <row r="161" spans="2:14" ht="16.5" thickBot="1" x14ac:dyDescent="0.3">
      <c r="B161" s="7">
        <v>145</v>
      </c>
      <c r="C161" s="23"/>
      <c r="D161" s="9"/>
      <c r="E161" s="11"/>
      <c r="F161" s="24"/>
      <c r="G161" s="12"/>
      <c r="H161" s="264"/>
      <c r="I161" s="12"/>
      <c r="J161" s="14"/>
      <c r="K161" s="260"/>
      <c r="L161" s="14"/>
      <c r="M161" s="12"/>
      <c r="N161" s="24"/>
    </row>
    <row r="162" spans="2:14" ht="16.5" thickBot="1" x14ac:dyDescent="0.3">
      <c r="B162" s="7">
        <v>146</v>
      </c>
      <c r="C162" s="25"/>
      <c r="D162" s="9"/>
      <c r="E162" s="11"/>
      <c r="F162" s="15"/>
      <c r="G162" s="12"/>
      <c r="H162" s="264"/>
      <c r="I162" s="12"/>
      <c r="J162" s="14"/>
      <c r="K162" s="260"/>
      <c r="L162" s="14"/>
      <c r="M162" s="12"/>
      <c r="N162" s="15"/>
    </row>
    <row r="163" spans="2:14" ht="16.5" thickBot="1" x14ac:dyDescent="0.3">
      <c r="B163" s="7">
        <v>147</v>
      </c>
      <c r="C163" s="23"/>
      <c r="D163" s="9"/>
      <c r="E163" s="11"/>
      <c r="F163" s="24"/>
      <c r="G163" s="12"/>
      <c r="H163" s="264"/>
      <c r="I163" s="12"/>
      <c r="J163" s="14"/>
      <c r="K163" s="260"/>
      <c r="L163" s="14"/>
      <c r="M163" s="12"/>
      <c r="N163" s="24"/>
    </row>
    <row r="164" spans="2:14" ht="16.5" thickBot="1" x14ac:dyDescent="0.3">
      <c r="B164" s="7">
        <v>148</v>
      </c>
      <c r="C164" s="25"/>
      <c r="D164" s="9"/>
      <c r="E164" s="11"/>
      <c r="F164" s="15"/>
      <c r="G164" s="12"/>
      <c r="H164" s="264"/>
      <c r="I164" s="12"/>
      <c r="J164" s="14"/>
      <c r="K164" s="260"/>
      <c r="L164" s="14"/>
      <c r="M164" s="12"/>
      <c r="N164" s="15"/>
    </row>
    <row r="165" spans="2:14" ht="16.5" thickBot="1" x14ac:dyDescent="0.3">
      <c r="B165" s="7">
        <v>149</v>
      </c>
      <c r="C165" s="23"/>
      <c r="D165" s="9"/>
      <c r="E165" s="11"/>
      <c r="F165" s="24"/>
      <c r="G165" s="12"/>
      <c r="H165" s="264"/>
      <c r="I165" s="12"/>
      <c r="J165" s="14"/>
      <c r="K165" s="260"/>
      <c r="L165" s="14"/>
      <c r="M165" s="12"/>
      <c r="N165" s="24"/>
    </row>
    <row r="166" spans="2:14" ht="16.5" thickBot="1" x14ac:dyDescent="0.3">
      <c r="B166" s="7">
        <v>150</v>
      </c>
      <c r="C166" s="25"/>
      <c r="D166" s="9"/>
      <c r="E166" s="11"/>
      <c r="F166" s="15"/>
      <c r="G166" s="12"/>
      <c r="H166" s="264"/>
      <c r="I166" s="12"/>
      <c r="J166" s="14"/>
      <c r="K166" s="260"/>
      <c r="L166" s="14"/>
      <c r="M166" s="12"/>
      <c r="N166" s="15"/>
    </row>
    <row r="167" spans="2:14" ht="16.5" thickBot="1" x14ac:dyDescent="0.3">
      <c r="B167" s="7">
        <v>151</v>
      </c>
      <c r="C167" s="23"/>
      <c r="D167" s="9"/>
      <c r="E167" s="11"/>
      <c r="F167" s="24"/>
      <c r="G167" s="12"/>
      <c r="H167" s="264"/>
      <c r="I167" s="12"/>
      <c r="J167" s="14"/>
      <c r="K167" s="260"/>
      <c r="L167" s="14"/>
      <c r="M167" s="12"/>
      <c r="N167" s="24"/>
    </row>
    <row r="168" spans="2:14" ht="16.5" thickBot="1" x14ac:dyDescent="0.3">
      <c r="B168" s="7">
        <v>152</v>
      </c>
      <c r="C168" s="25"/>
      <c r="D168" s="9"/>
      <c r="E168" s="11"/>
      <c r="F168" s="15"/>
      <c r="G168" s="12"/>
      <c r="H168" s="264"/>
      <c r="I168" s="12"/>
      <c r="J168" s="14"/>
      <c r="K168" s="260"/>
      <c r="L168" s="14"/>
      <c r="M168" s="12"/>
      <c r="N168" s="15"/>
    </row>
    <row r="169" spans="2:14" ht="16.5" thickBot="1" x14ac:dyDescent="0.3">
      <c r="B169" s="7">
        <v>153</v>
      </c>
      <c r="C169" s="23"/>
      <c r="D169" s="9"/>
      <c r="E169" s="11"/>
      <c r="F169" s="24"/>
      <c r="G169" s="12"/>
      <c r="H169" s="264"/>
      <c r="I169" s="12"/>
      <c r="J169" s="14"/>
      <c r="K169" s="260"/>
      <c r="L169" s="14"/>
      <c r="M169" s="12"/>
      <c r="N169" s="24"/>
    </row>
    <row r="170" spans="2:14" ht="16.5" thickBot="1" x14ac:dyDescent="0.3">
      <c r="B170" s="7">
        <v>154</v>
      </c>
      <c r="C170" s="25"/>
      <c r="D170" s="9"/>
      <c r="E170" s="11"/>
      <c r="F170" s="15"/>
      <c r="G170" s="12"/>
      <c r="H170" s="264"/>
      <c r="I170" s="12"/>
      <c r="J170" s="14"/>
      <c r="K170" s="260"/>
      <c r="L170" s="14"/>
      <c r="M170" s="12"/>
      <c r="N170" s="15"/>
    </row>
    <row r="171" spans="2:14" ht="16.5" thickBot="1" x14ac:dyDescent="0.3">
      <c r="B171" s="7">
        <v>155</v>
      </c>
      <c r="C171" s="23"/>
      <c r="D171" s="9"/>
      <c r="E171" s="11"/>
      <c r="F171" s="24"/>
      <c r="G171" s="12"/>
      <c r="H171" s="264"/>
      <c r="I171" s="12"/>
      <c r="J171" s="14"/>
      <c r="K171" s="260"/>
      <c r="L171" s="14"/>
      <c r="M171" s="12"/>
      <c r="N171" s="24"/>
    </row>
    <row r="172" spans="2:14" ht="16.5" thickBot="1" x14ac:dyDescent="0.3">
      <c r="B172" s="7">
        <v>156</v>
      </c>
      <c r="C172" s="25"/>
      <c r="D172" s="9"/>
      <c r="E172" s="11"/>
      <c r="F172" s="15"/>
      <c r="G172" s="12"/>
      <c r="H172" s="264"/>
      <c r="I172" s="12"/>
      <c r="J172" s="14"/>
      <c r="K172" s="260"/>
      <c r="L172" s="14"/>
      <c r="M172" s="12"/>
      <c r="N172" s="15"/>
    </row>
    <row r="173" spans="2:14" ht="16.5" thickBot="1" x14ac:dyDescent="0.3">
      <c r="B173" s="7">
        <v>157</v>
      </c>
      <c r="C173" s="23"/>
      <c r="D173" s="9"/>
      <c r="E173" s="11"/>
      <c r="F173" s="24"/>
      <c r="G173" s="12"/>
      <c r="H173" s="264"/>
      <c r="I173" s="12"/>
      <c r="J173" s="14"/>
      <c r="K173" s="260"/>
      <c r="L173" s="14"/>
      <c r="M173" s="12"/>
      <c r="N173" s="24"/>
    </row>
    <row r="174" spans="2:14" ht="16.5" thickBot="1" x14ac:dyDescent="0.3">
      <c r="B174" s="7">
        <v>158</v>
      </c>
      <c r="C174" s="25"/>
      <c r="D174" s="9"/>
      <c r="E174" s="11"/>
      <c r="F174" s="15"/>
      <c r="G174" s="12"/>
      <c r="H174" s="264"/>
      <c r="I174" s="12"/>
      <c r="J174" s="14"/>
      <c r="K174" s="260"/>
      <c r="L174" s="14"/>
      <c r="M174" s="12"/>
      <c r="N174" s="15"/>
    </row>
    <row r="175" spans="2:14" ht="16.5" thickBot="1" x14ac:dyDescent="0.3">
      <c r="B175" s="7">
        <v>159</v>
      </c>
      <c r="C175" s="23"/>
      <c r="D175" s="9"/>
      <c r="E175" s="11"/>
      <c r="F175" s="24"/>
      <c r="G175" s="12"/>
      <c r="H175" s="264"/>
      <c r="I175" s="12"/>
      <c r="J175" s="14"/>
      <c r="K175" s="260"/>
      <c r="L175" s="14"/>
      <c r="M175" s="12"/>
      <c r="N175" s="24"/>
    </row>
    <row r="176" spans="2:14" ht="16.5" thickBot="1" x14ac:dyDescent="0.3">
      <c r="B176" s="7">
        <v>160</v>
      </c>
      <c r="C176" s="25"/>
      <c r="D176" s="9"/>
      <c r="E176" s="11"/>
      <c r="F176" s="15"/>
      <c r="G176" s="12"/>
      <c r="H176" s="264"/>
      <c r="I176" s="12"/>
      <c r="J176" s="14"/>
      <c r="K176" s="260"/>
      <c r="L176" s="14"/>
      <c r="M176" s="12"/>
      <c r="N176" s="15"/>
    </row>
    <row r="177" spans="2:14" ht="16.5" thickBot="1" x14ac:dyDescent="0.3">
      <c r="B177" s="7">
        <v>161</v>
      </c>
      <c r="C177" s="23"/>
      <c r="D177" s="9"/>
      <c r="E177" s="11"/>
      <c r="F177" s="24"/>
      <c r="G177" s="12"/>
      <c r="H177" s="264"/>
      <c r="I177" s="12"/>
      <c r="J177" s="14"/>
      <c r="K177" s="260"/>
      <c r="L177" s="14"/>
      <c r="M177" s="12"/>
      <c r="N177" s="24"/>
    </row>
    <row r="178" spans="2:14" ht="16.5" thickBot="1" x14ac:dyDescent="0.3">
      <c r="B178" s="7">
        <v>162</v>
      </c>
      <c r="C178" s="25"/>
      <c r="D178" s="9"/>
      <c r="E178" s="11"/>
      <c r="F178" s="15"/>
      <c r="G178" s="12"/>
      <c r="H178" s="264"/>
      <c r="I178" s="12"/>
      <c r="J178" s="14"/>
      <c r="K178" s="260"/>
      <c r="L178" s="14"/>
      <c r="M178" s="12"/>
      <c r="N178" s="15"/>
    </row>
    <row r="179" spans="2:14" ht="16.5" thickBot="1" x14ac:dyDescent="0.3">
      <c r="B179" s="7">
        <v>163</v>
      </c>
      <c r="C179" s="23"/>
      <c r="D179" s="9"/>
      <c r="E179" s="11"/>
      <c r="F179" s="24"/>
      <c r="G179" s="12"/>
      <c r="H179" s="264"/>
      <c r="I179" s="12"/>
      <c r="J179" s="14"/>
      <c r="K179" s="260"/>
      <c r="L179" s="14"/>
      <c r="M179" s="12"/>
      <c r="N179" s="24"/>
    </row>
    <row r="180" spans="2:14" ht="16.5" thickBot="1" x14ac:dyDescent="0.3">
      <c r="B180" s="7">
        <v>164</v>
      </c>
      <c r="C180" s="25"/>
      <c r="D180" s="9"/>
      <c r="E180" s="11"/>
      <c r="F180" s="15"/>
      <c r="G180" s="12"/>
      <c r="H180" s="264"/>
      <c r="I180" s="12"/>
      <c r="J180" s="14"/>
      <c r="K180" s="260"/>
      <c r="L180" s="14"/>
      <c r="M180" s="12"/>
      <c r="N180" s="15"/>
    </row>
    <row r="181" spans="2:14" ht="16.5" thickBot="1" x14ac:dyDescent="0.3">
      <c r="B181" s="7">
        <v>165</v>
      </c>
      <c r="C181" s="23"/>
      <c r="D181" s="9"/>
      <c r="E181" s="11"/>
      <c r="F181" s="24"/>
      <c r="G181" s="12"/>
      <c r="H181" s="264"/>
      <c r="I181" s="12"/>
      <c r="J181" s="14"/>
      <c r="K181" s="260"/>
      <c r="L181" s="14"/>
      <c r="M181" s="12"/>
      <c r="N181" s="24"/>
    </row>
    <row r="182" spans="2:14" ht="16.5" thickBot="1" x14ac:dyDescent="0.3">
      <c r="B182" s="7">
        <v>166</v>
      </c>
      <c r="C182" s="25"/>
      <c r="D182" s="9"/>
      <c r="E182" s="11"/>
      <c r="F182" s="15"/>
      <c r="G182" s="12"/>
      <c r="H182" s="264"/>
      <c r="I182" s="12"/>
      <c r="J182" s="14"/>
      <c r="K182" s="260"/>
      <c r="L182" s="14"/>
      <c r="M182" s="12"/>
      <c r="N182" s="15"/>
    </row>
    <row r="183" spans="2:14" ht="16.5" thickBot="1" x14ac:dyDescent="0.3">
      <c r="B183" s="7">
        <v>167</v>
      </c>
      <c r="C183" s="23"/>
      <c r="D183" s="9"/>
      <c r="E183" s="11"/>
      <c r="F183" s="24"/>
      <c r="G183" s="12"/>
      <c r="H183" s="264"/>
      <c r="I183" s="12"/>
      <c r="J183" s="14"/>
      <c r="K183" s="260"/>
      <c r="L183" s="14"/>
      <c r="M183" s="12"/>
      <c r="N183" s="24"/>
    </row>
    <row r="184" spans="2:14" ht="16.5" thickBot="1" x14ac:dyDescent="0.3">
      <c r="B184" s="7">
        <v>168</v>
      </c>
      <c r="C184" s="25"/>
      <c r="D184" s="9"/>
      <c r="E184" s="11"/>
      <c r="F184" s="15"/>
      <c r="G184" s="12"/>
      <c r="H184" s="264"/>
      <c r="I184" s="12"/>
      <c r="J184" s="14"/>
      <c r="K184" s="260"/>
      <c r="L184" s="14"/>
      <c r="M184" s="12"/>
      <c r="N184" s="15"/>
    </row>
    <row r="185" spans="2:14" ht="16.5" thickBot="1" x14ac:dyDescent="0.3">
      <c r="B185" s="7">
        <v>169</v>
      </c>
      <c r="C185" s="23"/>
      <c r="D185" s="9"/>
      <c r="E185" s="11"/>
      <c r="F185" s="24"/>
      <c r="G185" s="12"/>
      <c r="H185" s="264"/>
      <c r="I185" s="12"/>
      <c r="J185" s="14"/>
      <c r="K185" s="260"/>
      <c r="L185" s="14"/>
      <c r="M185" s="12"/>
      <c r="N185" s="24"/>
    </row>
    <row r="186" spans="2:14" ht="16.5" thickBot="1" x14ac:dyDescent="0.3">
      <c r="B186" s="7">
        <v>170</v>
      </c>
      <c r="C186" s="25"/>
      <c r="D186" s="9"/>
      <c r="E186" s="11"/>
      <c r="F186" s="15"/>
      <c r="G186" s="12"/>
      <c r="H186" s="264"/>
      <c r="I186" s="12"/>
      <c r="J186" s="14"/>
      <c r="K186" s="260"/>
      <c r="L186" s="14"/>
      <c r="M186" s="12"/>
      <c r="N186" s="15"/>
    </row>
    <row r="187" spans="2:14" ht="16.5" thickBot="1" x14ac:dyDescent="0.3">
      <c r="B187" s="7">
        <v>171</v>
      </c>
      <c r="C187" s="23"/>
      <c r="D187" s="9"/>
      <c r="E187" s="11"/>
      <c r="F187" s="24"/>
      <c r="G187" s="12"/>
      <c r="H187" s="264"/>
      <c r="I187" s="12"/>
      <c r="J187" s="14"/>
      <c r="K187" s="260"/>
      <c r="L187" s="14"/>
      <c r="M187" s="12"/>
      <c r="N187" s="24"/>
    </row>
    <row r="188" spans="2:14" ht="16.5" thickBot="1" x14ac:dyDescent="0.3">
      <c r="B188" s="7">
        <v>172</v>
      </c>
      <c r="C188" s="25"/>
      <c r="D188" s="9"/>
      <c r="E188" s="11"/>
      <c r="F188" s="15"/>
      <c r="G188" s="12"/>
      <c r="H188" s="264"/>
      <c r="I188" s="12"/>
      <c r="J188" s="14"/>
      <c r="K188" s="260"/>
      <c r="L188" s="14"/>
      <c r="M188" s="12"/>
      <c r="N188" s="15"/>
    </row>
    <row r="189" spans="2:14" ht="16.5" thickBot="1" x14ac:dyDescent="0.3">
      <c r="B189" s="7">
        <v>173</v>
      </c>
      <c r="C189" s="23"/>
      <c r="D189" s="9"/>
      <c r="E189" s="11"/>
      <c r="F189" s="24"/>
      <c r="G189" s="12"/>
      <c r="H189" s="264"/>
      <c r="I189" s="12"/>
      <c r="J189" s="14"/>
      <c r="K189" s="260"/>
      <c r="L189" s="14"/>
      <c r="M189" s="12"/>
      <c r="N189" s="24"/>
    </row>
    <row r="190" spans="2:14" ht="16.5" thickBot="1" x14ac:dyDescent="0.3">
      <c r="B190" s="7">
        <v>174</v>
      </c>
      <c r="C190" s="25"/>
      <c r="D190" s="9"/>
      <c r="E190" s="11"/>
      <c r="F190" s="15"/>
      <c r="G190" s="12"/>
      <c r="H190" s="264"/>
      <c r="I190" s="12"/>
      <c r="J190" s="14"/>
      <c r="K190" s="260"/>
      <c r="L190" s="14"/>
      <c r="M190" s="12"/>
      <c r="N190" s="15"/>
    </row>
    <row r="191" spans="2:14" ht="16.5" thickBot="1" x14ac:dyDescent="0.3">
      <c r="B191" s="7">
        <v>175</v>
      </c>
      <c r="C191" s="23"/>
      <c r="D191" s="9"/>
      <c r="E191" s="11"/>
      <c r="F191" s="24"/>
      <c r="G191" s="12"/>
      <c r="H191" s="264"/>
      <c r="I191" s="12"/>
      <c r="J191" s="14"/>
      <c r="K191" s="260"/>
      <c r="L191" s="14"/>
      <c r="M191" s="12"/>
      <c r="N191" s="24"/>
    </row>
    <row r="192" spans="2:14" ht="16.5" thickBot="1" x14ac:dyDescent="0.3">
      <c r="B192" s="7">
        <v>176</v>
      </c>
      <c r="C192" s="25"/>
      <c r="D192" s="9"/>
      <c r="E192" s="11"/>
      <c r="F192" s="15"/>
      <c r="G192" s="12"/>
      <c r="H192" s="264"/>
      <c r="I192" s="12"/>
      <c r="J192" s="14"/>
      <c r="K192" s="260"/>
      <c r="L192" s="14"/>
      <c r="M192" s="12"/>
      <c r="N192" s="15"/>
    </row>
    <row r="193" spans="2:14" ht="16.5" thickBot="1" x14ac:dyDescent="0.3">
      <c r="B193" s="7">
        <v>177</v>
      </c>
      <c r="C193" s="23"/>
      <c r="D193" s="9"/>
      <c r="E193" s="11"/>
      <c r="F193" s="24"/>
      <c r="G193" s="12"/>
      <c r="H193" s="264"/>
      <c r="I193" s="12"/>
      <c r="J193" s="14"/>
      <c r="K193" s="260"/>
      <c r="L193" s="14"/>
      <c r="M193" s="12"/>
      <c r="N193" s="24"/>
    </row>
    <row r="194" spans="2:14" ht="16.5" thickBot="1" x14ac:dyDescent="0.3">
      <c r="B194" s="7">
        <v>178</v>
      </c>
      <c r="C194" s="25"/>
      <c r="D194" s="9"/>
      <c r="E194" s="11"/>
      <c r="F194" s="15"/>
      <c r="G194" s="12"/>
      <c r="H194" s="264"/>
      <c r="I194" s="12"/>
      <c r="J194" s="14"/>
      <c r="K194" s="260"/>
      <c r="L194" s="14"/>
      <c r="M194" s="12"/>
      <c r="N194" s="15"/>
    </row>
    <row r="195" spans="2:14" ht="16.5" thickBot="1" x14ac:dyDescent="0.3">
      <c r="B195" s="7">
        <v>179</v>
      </c>
      <c r="C195" s="23"/>
      <c r="D195" s="9"/>
      <c r="E195" s="11"/>
      <c r="F195" s="24"/>
      <c r="G195" s="12"/>
      <c r="H195" s="264"/>
      <c r="I195" s="12"/>
      <c r="J195" s="14"/>
      <c r="K195" s="260"/>
      <c r="L195" s="14"/>
      <c r="M195" s="12"/>
      <c r="N195" s="24"/>
    </row>
    <row r="196" spans="2:14" ht="16.5" thickBot="1" x14ac:dyDescent="0.3">
      <c r="B196" s="7">
        <v>180</v>
      </c>
      <c r="C196" s="25"/>
      <c r="D196" s="9"/>
      <c r="E196" s="11"/>
      <c r="F196" s="15"/>
      <c r="G196" s="12"/>
      <c r="H196" s="264"/>
      <c r="I196" s="12"/>
      <c r="J196" s="14"/>
      <c r="K196" s="260"/>
      <c r="L196" s="14"/>
      <c r="M196" s="12"/>
      <c r="N196" s="15"/>
    </row>
    <row r="197" spans="2:14" ht="16.5" thickBot="1" x14ac:dyDescent="0.3">
      <c r="B197" s="7">
        <v>181</v>
      </c>
      <c r="C197" s="23"/>
      <c r="D197" s="9"/>
      <c r="E197" s="11"/>
      <c r="F197" s="24"/>
      <c r="G197" s="12"/>
      <c r="H197" s="264"/>
      <c r="I197" s="12"/>
      <c r="J197" s="14"/>
      <c r="K197" s="260"/>
      <c r="L197" s="14"/>
      <c r="M197" s="12"/>
      <c r="N197" s="24"/>
    </row>
    <row r="198" spans="2:14" ht="16.5" thickBot="1" x14ac:dyDescent="0.3">
      <c r="B198" s="7">
        <v>182</v>
      </c>
      <c r="C198" s="25"/>
      <c r="D198" s="9"/>
      <c r="E198" s="11"/>
      <c r="F198" s="15"/>
      <c r="G198" s="12"/>
      <c r="H198" s="264"/>
      <c r="I198" s="12"/>
      <c r="J198" s="14"/>
      <c r="K198" s="260"/>
      <c r="L198" s="14"/>
      <c r="M198" s="12"/>
      <c r="N198" s="15"/>
    </row>
    <row r="199" spans="2:14" ht="16.5" thickBot="1" x14ac:dyDescent="0.3">
      <c r="B199" s="7">
        <v>183</v>
      </c>
      <c r="C199" s="23"/>
      <c r="D199" s="9"/>
      <c r="E199" s="11"/>
      <c r="F199" s="24"/>
      <c r="G199" s="12"/>
      <c r="H199" s="264"/>
      <c r="I199" s="12"/>
      <c r="J199" s="14"/>
      <c r="K199" s="260"/>
      <c r="L199" s="14"/>
      <c r="M199" s="12"/>
      <c r="N199" s="24"/>
    </row>
    <row r="200" spans="2:14" ht="16.5" thickBot="1" x14ac:dyDescent="0.3">
      <c r="B200" s="7">
        <v>184</v>
      </c>
      <c r="C200" s="25"/>
      <c r="D200" s="9"/>
      <c r="E200" s="11"/>
      <c r="F200" s="15"/>
      <c r="G200" s="12"/>
      <c r="H200" s="264"/>
      <c r="I200" s="12"/>
      <c r="J200" s="14"/>
      <c r="K200" s="260"/>
      <c r="L200" s="14"/>
      <c r="M200" s="12"/>
      <c r="N200" s="15"/>
    </row>
    <row r="201" spans="2:14" ht="16.5" thickBot="1" x14ac:dyDescent="0.3">
      <c r="B201" s="7">
        <v>185</v>
      </c>
      <c r="C201" s="23"/>
      <c r="D201" s="9"/>
      <c r="E201" s="11"/>
      <c r="F201" s="24"/>
      <c r="G201" s="12"/>
      <c r="H201" s="264"/>
      <c r="I201" s="12"/>
      <c r="J201" s="14"/>
      <c r="K201" s="260"/>
      <c r="L201" s="14"/>
      <c r="M201" s="12"/>
      <c r="N201" s="24"/>
    </row>
    <row r="202" spans="2:14" ht="16.5" thickBot="1" x14ac:dyDescent="0.3">
      <c r="B202" s="7">
        <v>186</v>
      </c>
      <c r="C202" s="25"/>
      <c r="D202" s="9"/>
      <c r="E202" s="11"/>
      <c r="F202" s="15"/>
      <c r="G202" s="12"/>
      <c r="H202" s="264"/>
      <c r="I202" s="12"/>
      <c r="J202" s="14"/>
      <c r="K202" s="260"/>
      <c r="L202" s="14"/>
      <c r="M202" s="12"/>
      <c r="N202" s="15"/>
    </row>
    <row r="203" spans="2:14" ht="16.5" thickBot="1" x14ac:dyDescent="0.3">
      <c r="B203" s="7">
        <v>187</v>
      </c>
      <c r="C203" s="17"/>
      <c r="D203" s="9"/>
      <c r="E203" s="11"/>
      <c r="F203" s="18"/>
      <c r="G203" s="19"/>
      <c r="H203" s="266"/>
      <c r="I203" s="19"/>
      <c r="J203" s="20"/>
      <c r="K203" s="260"/>
      <c r="L203" s="20"/>
      <c r="M203" s="19"/>
      <c r="N203" s="18"/>
    </row>
    <row r="204" spans="2:14" ht="16.5" thickBot="1" x14ac:dyDescent="0.3">
      <c r="B204" s="7">
        <v>188</v>
      </c>
      <c r="C204" s="17"/>
      <c r="D204" s="9"/>
      <c r="E204" s="11"/>
      <c r="F204" s="21"/>
      <c r="G204" s="12"/>
      <c r="H204" s="264"/>
      <c r="I204" s="12"/>
      <c r="J204" s="14"/>
      <c r="K204" s="260"/>
      <c r="L204" s="14"/>
      <c r="M204" s="12"/>
      <c r="N204" s="21"/>
    </row>
    <row r="205" spans="2:14" ht="16.5" thickBot="1" x14ac:dyDescent="0.3">
      <c r="B205" s="7">
        <v>189</v>
      </c>
      <c r="C205" s="17"/>
      <c r="D205" s="9"/>
      <c r="E205" s="11"/>
      <c r="F205" s="18"/>
      <c r="G205" s="12"/>
      <c r="H205" s="264"/>
      <c r="I205" s="12"/>
      <c r="J205" s="14"/>
      <c r="K205" s="260"/>
      <c r="L205" s="20"/>
      <c r="M205" s="12"/>
      <c r="N205" s="21"/>
    </row>
    <row r="206" spans="2:14" ht="16.5" thickBot="1" x14ac:dyDescent="0.3">
      <c r="B206" s="7">
        <v>190</v>
      </c>
      <c r="C206" s="22"/>
      <c r="D206" s="9"/>
      <c r="E206" s="11"/>
      <c r="F206" s="21"/>
      <c r="G206" s="12"/>
      <c r="H206" s="264"/>
      <c r="I206" s="12"/>
      <c r="J206" s="14"/>
      <c r="K206" s="260"/>
      <c r="L206" s="14"/>
      <c r="M206" s="12"/>
      <c r="N206" s="21"/>
    </row>
    <row r="207" spans="2:14" ht="16.5" thickBot="1" x14ac:dyDescent="0.3">
      <c r="B207" s="7">
        <v>191</v>
      </c>
      <c r="C207" s="22"/>
      <c r="D207" s="9"/>
      <c r="E207" s="11"/>
      <c r="F207" s="21"/>
      <c r="G207" s="12"/>
      <c r="H207" s="264"/>
      <c r="I207" s="12"/>
      <c r="J207" s="14"/>
      <c r="K207" s="260"/>
      <c r="L207" s="20"/>
      <c r="M207" s="12"/>
      <c r="N207" s="21"/>
    </row>
    <row r="208" spans="2:14" ht="16.5" thickBot="1" x14ac:dyDescent="0.3">
      <c r="B208" s="7">
        <v>192</v>
      </c>
      <c r="C208" s="23"/>
      <c r="D208" s="9"/>
      <c r="E208" s="11"/>
      <c r="F208" s="24"/>
      <c r="G208" s="12"/>
      <c r="H208" s="264"/>
      <c r="I208" s="12"/>
      <c r="J208" s="14"/>
      <c r="K208" s="260"/>
      <c r="L208" s="14"/>
      <c r="M208" s="12"/>
      <c r="N208" s="24"/>
    </row>
    <row r="209" spans="2:14" ht="16.5" thickBot="1" x14ac:dyDescent="0.3">
      <c r="B209" s="7">
        <v>193</v>
      </c>
      <c r="C209" s="25"/>
      <c r="D209" s="9"/>
      <c r="E209" s="11"/>
      <c r="F209" s="15"/>
      <c r="G209" s="12"/>
      <c r="H209" s="264"/>
      <c r="I209" s="12"/>
      <c r="J209" s="14"/>
      <c r="K209" s="260"/>
      <c r="L209" s="20"/>
      <c r="M209" s="12"/>
      <c r="N209" s="15"/>
    </row>
    <row r="210" spans="2:14" ht="16.5" thickBot="1" x14ac:dyDescent="0.3">
      <c r="B210" s="7">
        <v>194</v>
      </c>
      <c r="C210" s="25"/>
      <c r="D210" s="9"/>
      <c r="E210" s="11"/>
      <c r="F210" s="15"/>
      <c r="G210" s="12"/>
      <c r="H210" s="264"/>
      <c r="I210" s="12"/>
      <c r="J210" s="14"/>
      <c r="K210" s="260"/>
      <c r="L210" s="14"/>
      <c r="M210" s="12"/>
      <c r="N210" s="15"/>
    </row>
    <row r="211" spans="2:14" ht="16.5" thickBot="1" x14ac:dyDescent="0.3">
      <c r="B211" s="7">
        <v>195</v>
      </c>
      <c r="C211" s="23"/>
      <c r="D211" s="9"/>
      <c r="E211" s="11"/>
      <c r="F211" s="24"/>
      <c r="G211" s="12"/>
      <c r="H211" s="264"/>
      <c r="I211" s="12"/>
      <c r="J211" s="14"/>
      <c r="K211" s="260"/>
      <c r="L211" s="20"/>
      <c r="M211" s="12"/>
      <c r="N211" s="24"/>
    </row>
    <row r="212" spans="2:14" ht="16.5" thickBot="1" x14ac:dyDescent="0.3">
      <c r="B212" s="7">
        <v>196</v>
      </c>
      <c r="C212" s="25"/>
      <c r="D212" s="9"/>
      <c r="E212" s="11"/>
      <c r="F212" s="15"/>
      <c r="G212" s="12"/>
      <c r="H212" s="264"/>
      <c r="I212" s="12"/>
      <c r="J212" s="14"/>
      <c r="K212" s="260"/>
      <c r="L212" s="14"/>
      <c r="M212" s="12"/>
      <c r="N212" s="15"/>
    </row>
    <row r="213" spans="2:14" ht="16.5" thickBot="1" x14ac:dyDescent="0.3">
      <c r="B213" s="7">
        <v>197</v>
      </c>
      <c r="C213" s="23"/>
      <c r="D213" s="9"/>
      <c r="E213" s="11"/>
      <c r="F213" s="24"/>
      <c r="G213" s="12"/>
      <c r="H213" s="264"/>
      <c r="I213" s="12"/>
      <c r="J213" s="14"/>
      <c r="K213" s="260"/>
      <c r="L213" s="20"/>
      <c r="M213" s="12"/>
      <c r="N213" s="24"/>
    </row>
    <row r="214" spans="2:14" ht="16.5" thickBot="1" x14ac:dyDescent="0.3">
      <c r="B214" s="7">
        <v>198</v>
      </c>
      <c r="C214" s="25"/>
      <c r="D214" s="9"/>
      <c r="E214" s="11"/>
      <c r="F214" s="15"/>
      <c r="G214" s="12"/>
      <c r="H214" s="264"/>
      <c r="I214" s="12"/>
      <c r="J214" s="14"/>
      <c r="K214" s="260"/>
      <c r="L214" s="14"/>
      <c r="M214" s="12"/>
      <c r="N214" s="15"/>
    </row>
    <row r="215" spans="2:14" ht="16.5" thickBot="1" x14ac:dyDescent="0.3">
      <c r="B215" s="7">
        <v>199</v>
      </c>
      <c r="C215" s="23"/>
      <c r="D215" s="9"/>
      <c r="E215" s="11"/>
      <c r="F215" s="24"/>
      <c r="G215" s="12"/>
      <c r="H215" s="264"/>
      <c r="I215" s="12"/>
      <c r="J215" s="14"/>
      <c r="K215" s="260"/>
      <c r="L215" s="14"/>
      <c r="M215" s="12"/>
      <c r="N215" s="24"/>
    </row>
    <row r="216" spans="2:14" ht="16.5" thickBot="1" x14ac:dyDescent="0.3">
      <c r="B216" s="7">
        <v>200</v>
      </c>
      <c r="C216" s="25"/>
      <c r="D216" s="9"/>
      <c r="E216" s="11"/>
      <c r="F216" s="15"/>
      <c r="G216" s="12"/>
      <c r="H216" s="264"/>
      <c r="I216" s="12"/>
      <c r="J216" s="14"/>
      <c r="K216" s="260"/>
      <c r="L216" s="14"/>
      <c r="M216" s="12"/>
      <c r="N216" s="15"/>
    </row>
    <row r="217" spans="2:14" ht="16.5" thickBot="1" x14ac:dyDescent="0.3">
      <c r="B217" s="7">
        <v>201</v>
      </c>
      <c r="C217" s="23"/>
      <c r="D217" s="9"/>
      <c r="E217" s="11"/>
      <c r="F217" s="24"/>
      <c r="G217" s="12"/>
      <c r="H217" s="264"/>
      <c r="I217" s="12"/>
      <c r="J217" s="14"/>
      <c r="K217" s="260"/>
      <c r="L217" s="14"/>
      <c r="M217" s="12"/>
      <c r="N217" s="24"/>
    </row>
    <row r="218" spans="2:14" ht="16.5" thickBot="1" x14ac:dyDescent="0.3">
      <c r="B218" s="7">
        <v>202</v>
      </c>
      <c r="C218" s="25"/>
      <c r="D218" s="9"/>
      <c r="E218" s="11"/>
      <c r="F218" s="15"/>
      <c r="G218" s="12"/>
      <c r="H218" s="264"/>
      <c r="I218" s="12"/>
      <c r="J218" s="14"/>
      <c r="K218" s="260"/>
      <c r="L218" s="14"/>
      <c r="M218" s="12"/>
      <c r="N218" s="15"/>
    </row>
    <row r="219" spans="2:14" ht="16.5" thickBot="1" x14ac:dyDescent="0.3">
      <c r="B219" s="7">
        <v>203</v>
      </c>
      <c r="C219" s="23"/>
      <c r="D219" s="9"/>
      <c r="E219" s="11"/>
      <c r="F219" s="24"/>
      <c r="G219" s="12"/>
      <c r="H219" s="264"/>
      <c r="I219" s="12"/>
      <c r="J219" s="14"/>
      <c r="K219" s="260"/>
      <c r="L219" s="14"/>
      <c r="M219" s="12"/>
      <c r="N219" s="24"/>
    </row>
    <row r="220" spans="2:14" ht="16.5" thickBot="1" x14ac:dyDescent="0.3">
      <c r="B220" s="7">
        <v>204</v>
      </c>
      <c r="C220" s="25"/>
      <c r="D220" s="9"/>
      <c r="E220" s="11"/>
      <c r="F220" s="15"/>
      <c r="G220" s="12"/>
      <c r="H220" s="264"/>
      <c r="I220" s="12"/>
      <c r="J220" s="14"/>
      <c r="K220" s="260"/>
      <c r="L220" s="14"/>
      <c r="M220" s="12"/>
      <c r="N220" s="15"/>
    </row>
    <row r="221" spans="2:14" ht="16.5" thickBot="1" x14ac:dyDescent="0.3">
      <c r="B221" s="7">
        <v>205</v>
      </c>
      <c r="C221" s="23"/>
      <c r="D221" s="9"/>
      <c r="E221" s="11"/>
      <c r="F221" s="24"/>
      <c r="G221" s="12"/>
      <c r="H221" s="264"/>
      <c r="I221" s="12"/>
      <c r="J221" s="14"/>
      <c r="K221" s="260"/>
      <c r="L221" s="14"/>
      <c r="M221" s="12"/>
      <c r="N221" s="24"/>
    </row>
    <row r="222" spans="2:14" ht="16.5" thickBot="1" x14ac:dyDescent="0.3">
      <c r="B222" s="7">
        <v>206</v>
      </c>
      <c r="C222" s="25"/>
      <c r="D222" s="9"/>
      <c r="E222" s="11"/>
      <c r="F222" s="15"/>
      <c r="G222" s="12"/>
      <c r="H222" s="264"/>
      <c r="I222" s="12"/>
      <c r="J222" s="14"/>
      <c r="K222" s="260"/>
      <c r="L222" s="14"/>
      <c r="M222" s="12"/>
      <c r="N222" s="15"/>
    </row>
    <row r="223" spans="2:14" ht="16.5" thickBot="1" x14ac:dyDescent="0.3">
      <c r="B223" s="7">
        <v>207</v>
      </c>
      <c r="C223" s="23"/>
      <c r="D223" s="9"/>
      <c r="E223" s="11"/>
      <c r="F223" s="24"/>
      <c r="G223" s="12"/>
      <c r="H223" s="264"/>
      <c r="I223" s="12"/>
      <c r="J223" s="14"/>
      <c r="K223" s="260"/>
      <c r="L223" s="14"/>
      <c r="M223" s="12"/>
      <c r="N223" s="24"/>
    </row>
    <row r="224" spans="2:14" ht="16.5" thickBot="1" x14ac:dyDescent="0.3">
      <c r="B224" s="7">
        <v>208</v>
      </c>
      <c r="C224" s="25"/>
      <c r="D224" s="9"/>
      <c r="E224" s="11"/>
      <c r="F224" s="15"/>
      <c r="G224" s="12"/>
      <c r="H224" s="264"/>
      <c r="I224" s="12"/>
      <c r="J224" s="14"/>
      <c r="K224" s="260"/>
      <c r="L224" s="14"/>
      <c r="M224" s="12"/>
      <c r="N224" s="15"/>
    </row>
    <row r="225" spans="2:14" ht="16.5" thickBot="1" x14ac:dyDescent="0.3">
      <c r="B225" s="7">
        <v>209</v>
      </c>
      <c r="C225" s="23"/>
      <c r="D225" s="9"/>
      <c r="E225" s="11"/>
      <c r="F225" s="24"/>
      <c r="G225" s="12"/>
      <c r="H225" s="264"/>
      <c r="I225" s="12"/>
      <c r="J225" s="14"/>
      <c r="K225" s="260"/>
      <c r="L225" s="14"/>
      <c r="M225" s="12"/>
      <c r="N225" s="24"/>
    </row>
    <row r="226" spans="2:14" ht="16.5" thickBot="1" x14ac:dyDescent="0.3">
      <c r="B226" s="7">
        <v>210</v>
      </c>
      <c r="C226" s="25"/>
      <c r="D226" s="9"/>
      <c r="E226" s="11"/>
      <c r="F226" s="15"/>
      <c r="G226" s="12"/>
      <c r="H226" s="264"/>
      <c r="I226" s="12"/>
      <c r="J226" s="14"/>
      <c r="K226" s="260"/>
      <c r="L226" s="14"/>
      <c r="M226" s="12"/>
      <c r="N226" s="15"/>
    </row>
    <row r="227" spans="2:14" ht="16.5" thickBot="1" x14ac:dyDescent="0.3">
      <c r="B227" s="7">
        <v>211</v>
      </c>
      <c r="C227" s="23"/>
      <c r="D227" s="9"/>
      <c r="E227" s="11"/>
      <c r="F227" s="24"/>
      <c r="G227" s="12"/>
      <c r="H227" s="264"/>
      <c r="I227" s="12"/>
      <c r="J227" s="14"/>
      <c r="K227" s="260"/>
      <c r="L227" s="14"/>
      <c r="M227" s="12"/>
      <c r="N227" s="24"/>
    </row>
    <row r="228" spans="2:14" ht="16.5" thickBot="1" x14ac:dyDescent="0.3">
      <c r="B228" s="7">
        <v>212</v>
      </c>
      <c r="C228" s="25"/>
      <c r="D228" s="9"/>
      <c r="E228" s="11"/>
      <c r="F228" s="15"/>
      <c r="G228" s="12"/>
      <c r="H228" s="264"/>
      <c r="I228" s="12"/>
      <c r="J228" s="14"/>
      <c r="K228" s="260"/>
      <c r="L228" s="14"/>
      <c r="M228" s="12"/>
      <c r="N228" s="15"/>
    </row>
    <row r="229" spans="2:14" ht="16.5" thickBot="1" x14ac:dyDescent="0.3">
      <c r="B229" s="7">
        <v>213</v>
      </c>
      <c r="C229" s="23"/>
      <c r="D229" s="9"/>
      <c r="E229" s="11"/>
      <c r="F229" s="24"/>
      <c r="G229" s="12"/>
      <c r="H229" s="264"/>
      <c r="I229" s="12"/>
      <c r="J229" s="14"/>
      <c r="K229" s="260"/>
      <c r="L229" s="14"/>
      <c r="M229" s="12"/>
      <c r="N229" s="24"/>
    </row>
    <row r="230" spans="2:14" ht="16.5" thickBot="1" x14ac:dyDescent="0.3">
      <c r="B230" s="7">
        <v>214</v>
      </c>
      <c r="C230" s="25"/>
      <c r="D230" s="9"/>
      <c r="E230" s="11"/>
      <c r="F230" s="15"/>
      <c r="G230" s="12"/>
      <c r="H230" s="264"/>
      <c r="I230" s="12"/>
      <c r="J230" s="14"/>
      <c r="K230" s="260"/>
      <c r="L230" s="14"/>
      <c r="M230" s="12"/>
      <c r="N230" s="15"/>
    </row>
    <row r="231" spans="2:14" ht="16.5" thickBot="1" x14ac:dyDescent="0.3">
      <c r="B231" s="7">
        <v>215</v>
      </c>
      <c r="C231" s="23"/>
      <c r="D231" s="9"/>
      <c r="E231" s="11"/>
      <c r="F231" s="24"/>
      <c r="G231" s="12"/>
      <c r="H231" s="264"/>
      <c r="I231" s="12"/>
      <c r="J231" s="14"/>
      <c r="K231" s="260"/>
      <c r="L231" s="14"/>
      <c r="M231" s="12"/>
      <c r="N231" s="24"/>
    </row>
    <row r="232" spans="2:14" ht="16.5" thickBot="1" x14ac:dyDescent="0.3">
      <c r="B232" s="7">
        <v>216</v>
      </c>
      <c r="C232" s="25"/>
      <c r="D232" s="9"/>
      <c r="E232" s="11"/>
      <c r="F232" s="15"/>
      <c r="G232" s="12"/>
      <c r="H232" s="264"/>
      <c r="I232" s="12"/>
      <c r="J232" s="14"/>
      <c r="K232" s="260"/>
      <c r="L232" s="14"/>
      <c r="M232" s="12"/>
      <c r="N232" s="15"/>
    </row>
    <row r="233" spans="2:14" ht="16.5" thickBot="1" x14ac:dyDescent="0.3">
      <c r="B233" s="7">
        <v>217</v>
      </c>
      <c r="C233" s="23"/>
      <c r="D233" s="9"/>
      <c r="E233" s="11"/>
      <c r="F233" s="24"/>
      <c r="G233" s="12"/>
      <c r="H233" s="264"/>
      <c r="I233" s="12"/>
      <c r="J233" s="14"/>
      <c r="K233" s="260"/>
      <c r="L233" s="14"/>
      <c r="M233" s="12"/>
      <c r="N233" s="24"/>
    </row>
    <row r="234" spans="2:14" ht="16.5" thickBot="1" x14ac:dyDescent="0.3">
      <c r="B234" s="7">
        <v>218</v>
      </c>
      <c r="C234" s="25"/>
      <c r="D234" s="9"/>
      <c r="E234" s="11"/>
      <c r="F234" s="15"/>
      <c r="G234" s="12"/>
      <c r="H234" s="264"/>
      <c r="I234" s="12"/>
      <c r="J234" s="14"/>
      <c r="K234" s="260"/>
      <c r="L234" s="14"/>
      <c r="M234" s="12"/>
      <c r="N234" s="15"/>
    </row>
    <row r="235" spans="2:14" ht="16.5" thickBot="1" x14ac:dyDescent="0.3">
      <c r="B235" s="7">
        <v>219</v>
      </c>
      <c r="C235" s="23"/>
      <c r="D235" s="9"/>
      <c r="E235" s="11"/>
      <c r="F235" s="24"/>
      <c r="G235" s="12"/>
      <c r="H235" s="264"/>
      <c r="I235" s="12"/>
      <c r="J235" s="14"/>
      <c r="K235" s="260"/>
      <c r="L235" s="14"/>
      <c r="M235" s="12"/>
      <c r="N235" s="24"/>
    </row>
    <row r="236" spans="2:14" ht="16.5" thickBot="1" x14ac:dyDescent="0.3">
      <c r="B236" s="7">
        <v>220</v>
      </c>
      <c r="C236" s="25"/>
      <c r="D236" s="9"/>
      <c r="E236" s="11"/>
      <c r="F236" s="15"/>
      <c r="G236" s="12"/>
      <c r="H236" s="264"/>
      <c r="I236" s="12"/>
      <c r="J236" s="14"/>
      <c r="K236" s="260"/>
      <c r="L236" s="14"/>
      <c r="M236" s="12"/>
      <c r="N236" s="15"/>
    </row>
    <row r="237" spans="2:14" ht="16.5" thickBot="1" x14ac:dyDescent="0.3">
      <c r="B237" s="7">
        <v>221</v>
      </c>
      <c r="C237" s="23"/>
      <c r="D237" s="9"/>
      <c r="E237" s="11"/>
      <c r="F237" s="24"/>
      <c r="G237" s="12"/>
      <c r="H237" s="264"/>
      <c r="I237" s="12"/>
      <c r="J237" s="14"/>
      <c r="K237" s="260"/>
      <c r="L237" s="14"/>
      <c r="M237" s="12"/>
      <c r="N237" s="24"/>
    </row>
    <row r="238" spans="2:14" ht="16.5" thickBot="1" x14ac:dyDescent="0.3">
      <c r="B238" s="7">
        <v>222</v>
      </c>
      <c r="C238" s="25"/>
      <c r="D238" s="9"/>
      <c r="E238" s="11"/>
      <c r="F238" s="15"/>
      <c r="G238" s="12"/>
      <c r="H238" s="264"/>
      <c r="I238" s="12"/>
      <c r="J238" s="14"/>
      <c r="K238" s="260"/>
      <c r="L238" s="14"/>
      <c r="M238" s="12"/>
      <c r="N238" s="15"/>
    </row>
    <row r="239" spans="2:14" ht="16.5" thickBot="1" x14ac:dyDescent="0.3">
      <c r="B239" s="7">
        <v>223</v>
      </c>
      <c r="C239" s="23"/>
      <c r="D239" s="9"/>
      <c r="E239" s="11"/>
      <c r="F239" s="24"/>
      <c r="G239" s="12"/>
      <c r="H239" s="264"/>
      <c r="I239" s="12"/>
      <c r="J239" s="14"/>
      <c r="K239" s="260"/>
      <c r="L239" s="14"/>
      <c r="M239" s="12"/>
      <c r="N239" s="24"/>
    </row>
    <row r="240" spans="2:14" ht="16.5" thickBot="1" x14ac:dyDescent="0.3">
      <c r="B240" s="7">
        <v>224</v>
      </c>
      <c r="C240" s="25"/>
      <c r="D240" s="9"/>
      <c r="E240" s="11"/>
      <c r="F240" s="15"/>
      <c r="G240" s="12"/>
      <c r="H240" s="264"/>
      <c r="I240" s="12"/>
      <c r="J240" s="14"/>
      <c r="K240" s="260"/>
      <c r="L240" s="14"/>
      <c r="M240" s="12"/>
      <c r="N240" s="15"/>
    </row>
    <row r="241" spans="2:14" ht="16.5" thickBot="1" x14ac:dyDescent="0.3">
      <c r="B241" s="7">
        <v>225</v>
      </c>
      <c r="C241" s="23"/>
      <c r="D241" s="277"/>
      <c r="E241" s="11"/>
      <c r="F241" s="24"/>
      <c r="G241" s="12"/>
      <c r="H241" s="264"/>
      <c r="I241" s="12"/>
      <c r="J241" s="14"/>
      <c r="K241" s="260"/>
      <c r="L241" s="14"/>
      <c r="M241" s="12"/>
      <c r="N241" s="24"/>
    </row>
    <row r="242" spans="2:14" ht="16.5" thickBot="1" x14ac:dyDescent="0.3">
      <c r="B242" s="7">
        <v>226</v>
      </c>
      <c r="C242" s="25"/>
      <c r="D242" s="276"/>
      <c r="E242" s="11"/>
      <c r="F242" s="275"/>
      <c r="G242" s="12"/>
      <c r="H242" s="264"/>
      <c r="I242" s="12"/>
      <c r="J242" s="14"/>
      <c r="K242" s="260"/>
      <c r="L242" s="14"/>
      <c r="M242" s="12"/>
      <c r="N242" s="15"/>
    </row>
    <row r="243" spans="2:14" ht="16.5" thickBot="1" x14ac:dyDescent="0.3">
      <c r="B243" s="7">
        <v>227</v>
      </c>
      <c r="C243" s="23"/>
      <c r="D243" s="7"/>
      <c r="E243" s="11"/>
      <c r="F243" s="24"/>
      <c r="G243" s="12"/>
      <c r="H243" s="264"/>
      <c r="I243" s="12"/>
      <c r="J243" s="14"/>
      <c r="K243" s="260"/>
      <c r="L243" s="14"/>
      <c r="M243" s="12"/>
      <c r="N243" s="24"/>
    </row>
    <row r="244" spans="2:14" ht="16.5" thickBot="1" x14ac:dyDescent="0.3">
      <c r="B244" s="7">
        <v>228</v>
      </c>
      <c r="C244" s="25"/>
      <c r="D244" s="9"/>
      <c r="E244" s="11"/>
      <c r="F244" s="15"/>
      <c r="G244" s="12"/>
      <c r="H244" s="264"/>
      <c r="I244" s="12"/>
      <c r="J244" s="14"/>
      <c r="K244" s="260"/>
      <c r="L244" s="14"/>
      <c r="M244" s="12"/>
      <c r="N244" s="15"/>
    </row>
    <row r="245" spans="2:14" ht="16.5" thickBot="1" x14ac:dyDescent="0.3">
      <c r="B245" s="7">
        <v>229</v>
      </c>
      <c r="C245" s="23"/>
      <c r="D245" s="9"/>
      <c r="E245" s="11"/>
      <c r="F245" s="24"/>
      <c r="G245" s="12"/>
      <c r="H245" s="264"/>
      <c r="I245" s="12"/>
      <c r="J245" s="14"/>
      <c r="K245" s="260"/>
      <c r="L245" s="14"/>
      <c r="M245" s="12"/>
      <c r="N245" s="24"/>
    </row>
    <row r="246" spans="2:14" ht="16.5" thickBot="1" x14ac:dyDescent="0.3">
      <c r="B246" s="7">
        <v>230</v>
      </c>
      <c r="C246" s="25"/>
      <c r="D246" s="9"/>
      <c r="E246" s="11"/>
      <c r="F246" s="15"/>
      <c r="G246" s="12"/>
      <c r="H246" s="264"/>
      <c r="I246" s="12"/>
      <c r="J246" s="14"/>
      <c r="K246" s="260"/>
      <c r="L246" s="14"/>
      <c r="M246" s="12"/>
      <c r="N246" s="15"/>
    </row>
    <row r="247" spans="2:14" ht="16.5" thickBot="1" x14ac:dyDescent="0.3">
      <c r="B247" s="9"/>
      <c r="C247" s="23"/>
      <c r="D247" s="9"/>
      <c r="E247" s="11"/>
      <c r="F247" s="24"/>
      <c r="G247" s="12"/>
      <c r="H247" s="264"/>
      <c r="I247" s="12"/>
      <c r="J247" s="14"/>
      <c r="K247" s="260"/>
      <c r="L247" s="14"/>
      <c r="M247" s="12"/>
      <c r="N247" s="24"/>
    </row>
    <row r="248" spans="2:14" ht="16.5" thickBot="1" x14ac:dyDescent="0.3">
      <c r="B248" s="9"/>
      <c r="C248" s="25"/>
      <c r="D248" s="9"/>
      <c r="E248" s="11"/>
      <c r="F248" s="15"/>
      <c r="G248" s="12"/>
      <c r="H248" s="264"/>
      <c r="I248" s="12"/>
      <c r="J248" s="14"/>
      <c r="K248" s="260"/>
      <c r="L248" s="14"/>
      <c r="M248" s="12"/>
      <c r="N248" s="15"/>
    </row>
    <row r="249" spans="2:14" ht="16.5" thickBot="1" x14ac:dyDescent="0.3">
      <c r="B249" s="9"/>
      <c r="C249" s="23"/>
      <c r="D249" s="9"/>
      <c r="E249" s="11"/>
      <c r="F249" s="24"/>
      <c r="G249" s="12"/>
      <c r="H249" s="264"/>
      <c r="I249" s="12"/>
      <c r="J249" s="14"/>
      <c r="K249" s="260"/>
      <c r="L249" s="14"/>
      <c r="M249" s="12"/>
      <c r="N249" s="24"/>
    </row>
    <row r="250" spans="2:14" ht="16.5" thickBot="1" x14ac:dyDescent="0.3">
      <c r="B250" s="9"/>
      <c r="C250" s="25"/>
      <c r="D250" s="9"/>
      <c r="E250" s="11"/>
      <c r="F250" s="15"/>
      <c r="G250" s="12"/>
      <c r="H250" s="264"/>
      <c r="I250" s="12"/>
      <c r="J250" s="14"/>
      <c r="K250" s="260"/>
      <c r="L250" s="14"/>
      <c r="M250" s="12"/>
      <c r="N250" s="15"/>
    </row>
    <row r="251" spans="2:14" ht="16.5" thickBot="1" x14ac:dyDescent="0.3">
      <c r="B251" s="9"/>
      <c r="C251" s="23"/>
      <c r="D251" s="9"/>
      <c r="E251" s="11"/>
      <c r="F251" s="24"/>
      <c r="G251" s="12"/>
      <c r="H251" s="264"/>
      <c r="I251" s="12"/>
      <c r="J251" s="14"/>
      <c r="K251" s="260"/>
      <c r="L251" s="14"/>
      <c r="M251" s="12"/>
      <c r="N251" s="24"/>
    </row>
    <row r="252" spans="2:14" ht="16.5" thickBot="1" x14ac:dyDescent="0.3">
      <c r="B252" s="9"/>
      <c r="C252" s="25"/>
      <c r="D252" s="9"/>
      <c r="E252" s="11"/>
      <c r="F252" s="15"/>
      <c r="G252" s="12"/>
      <c r="H252" s="264"/>
      <c r="I252" s="12"/>
      <c r="J252" s="14"/>
      <c r="K252" s="260"/>
      <c r="L252" s="14"/>
      <c r="M252" s="12"/>
      <c r="N252" s="15"/>
    </row>
    <row r="253" spans="2:14" ht="16.5" thickBot="1" x14ac:dyDescent="0.3">
      <c r="B253" s="9"/>
      <c r="C253" s="23"/>
      <c r="D253" s="9"/>
      <c r="E253" s="11"/>
      <c r="F253" s="24"/>
      <c r="G253" s="12"/>
      <c r="H253" s="264"/>
      <c r="I253" s="12"/>
      <c r="J253" s="14"/>
      <c r="K253" s="260"/>
      <c r="L253" s="14"/>
      <c r="M253" s="12"/>
      <c r="N253" s="24"/>
    </row>
    <row r="254" spans="2:14" ht="16.5" thickBot="1" x14ac:dyDescent="0.3">
      <c r="B254" s="9"/>
      <c r="C254" s="25"/>
      <c r="D254" s="9"/>
      <c r="E254" s="11"/>
      <c r="F254" s="15"/>
      <c r="G254" s="12"/>
      <c r="H254" s="264"/>
      <c r="I254" s="12"/>
      <c r="J254" s="14"/>
      <c r="K254" s="260"/>
      <c r="L254" s="14"/>
      <c r="M254" s="12"/>
      <c r="N254" s="15"/>
    </row>
    <row r="255" spans="2:14" ht="16.5" thickBot="1" x14ac:dyDescent="0.3">
      <c r="B255" s="9"/>
      <c r="C255" s="23"/>
      <c r="D255" s="9"/>
      <c r="E255" s="11"/>
      <c r="F255" s="24"/>
      <c r="G255" s="12"/>
      <c r="H255" s="264"/>
      <c r="I255" s="12"/>
      <c r="J255" s="14"/>
      <c r="K255" s="260"/>
      <c r="L255" s="14"/>
      <c r="M255" s="12"/>
      <c r="N255" s="24"/>
    </row>
    <row r="256" spans="2:14" ht="16.5" thickBot="1" x14ac:dyDescent="0.3">
      <c r="B256" s="9"/>
      <c r="C256" s="25"/>
      <c r="D256" s="9"/>
      <c r="E256" s="11"/>
      <c r="F256" s="15"/>
      <c r="G256" s="12"/>
      <c r="H256" s="264"/>
      <c r="I256" s="12"/>
      <c r="J256" s="14"/>
      <c r="K256" s="260"/>
      <c r="L256" s="14"/>
      <c r="M256" s="12"/>
      <c r="N256" s="15"/>
    </row>
  </sheetData>
  <mergeCells count="13">
    <mergeCell ref="L13:L16"/>
    <mergeCell ref="M13:M16"/>
    <mergeCell ref="N13:N16"/>
    <mergeCell ref="A2:D6"/>
    <mergeCell ref="E2:K6"/>
    <mergeCell ref="L2:N3"/>
    <mergeCell ref="L4:N6"/>
    <mergeCell ref="B13:B16"/>
    <mergeCell ref="C13:C16"/>
    <mergeCell ref="D13:D16"/>
    <mergeCell ref="E13:F15"/>
    <mergeCell ref="G13:J15"/>
    <mergeCell ref="K13:K16"/>
  </mergeCells>
  <pageMargins left="0.7" right="0.7" top="0.75" bottom="0.75" header="0.3" footer="0.3"/>
  <pageSetup paperSize="256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17"/>
  <sheetViews>
    <sheetView tabSelected="1" topLeftCell="A301" zoomScale="80" zoomScaleNormal="80" zoomScalePageLayoutView="157" workbookViewId="0">
      <selection activeCell="N73" sqref="N73"/>
    </sheetView>
  </sheetViews>
  <sheetFormatPr baseColWidth="10" defaultRowHeight="15" x14ac:dyDescent="0.25"/>
  <cols>
    <col min="1" max="1" width="3.42578125" customWidth="1"/>
    <col min="2" max="2" width="10.42578125" customWidth="1"/>
    <col min="3" max="3" width="20.140625" customWidth="1"/>
    <col min="4" max="4" width="63.85546875" style="280" customWidth="1"/>
    <col min="5" max="5" width="17" style="281" customWidth="1"/>
    <col min="6" max="6" width="14.5703125" style="281" customWidth="1"/>
    <col min="7" max="7" width="8.42578125" style="4" customWidth="1"/>
    <col min="8" max="8" width="9.85546875" customWidth="1"/>
    <col min="9" max="9" width="9.7109375" customWidth="1"/>
    <col min="10" max="10" width="9" customWidth="1"/>
    <col min="11" max="11" width="11.42578125" style="4"/>
    <col min="12" max="12" width="11.42578125" customWidth="1"/>
    <col min="13" max="13" width="12.140625" customWidth="1"/>
    <col min="14" max="14" width="19.28515625" bestFit="1" customWidth="1"/>
    <col min="15" max="15" width="6.42578125" customWidth="1"/>
  </cols>
  <sheetData>
    <row r="1" spans="1:24" ht="9.75" customHeight="1" thickBot="1" x14ac:dyDescent="0.3"/>
    <row r="2" spans="1:24" s="253" customFormat="1" ht="12.75" customHeight="1" x14ac:dyDescent="0.2">
      <c r="A2" s="349"/>
      <c r="B2" s="350"/>
      <c r="C2" s="350"/>
      <c r="D2" s="351"/>
      <c r="E2" s="358" t="s">
        <v>18</v>
      </c>
      <c r="F2" s="359"/>
      <c r="G2" s="359"/>
      <c r="H2" s="359"/>
      <c r="I2" s="359"/>
      <c r="J2" s="359"/>
      <c r="K2" s="360"/>
      <c r="L2" s="367" t="s">
        <v>19</v>
      </c>
      <c r="M2" s="368"/>
      <c r="N2" s="369"/>
      <c r="O2" s="3"/>
      <c r="P2" s="3"/>
    </row>
    <row r="3" spans="1:24" s="253" customFormat="1" ht="12.75" customHeight="1" thickBot="1" x14ac:dyDescent="0.25">
      <c r="A3" s="352"/>
      <c r="B3" s="353"/>
      <c r="C3" s="353"/>
      <c r="D3" s="354"/>
      <c r="E3" s="361"/>
      <c r="F3" s="362"/>
      <c r="G3" s="362"/>
      <c r="H3" s="362"/>
      <c r="I3" s="362"/>
      <c r="J3" s="362"/>
      <c r="K3" s="363"/>
      <c r="L3" s="370"/>
      <c r="M3" s="371"/>
      <c r="N3" s="372"/>
      <c r="O3" s="3"/>
      <c r="P3" s="3"/>
      <c r="Q3" s="254"/>
      <c r="R3" s="254"/>
      <c r="S3" s="254"/>
      <c r="T3" s="254"/>
      <c r="U3" s="254"/>
      <c r="V3" s="254"/>
      <c r="W3" s="254"/>
      <c r="X3" s="254"/>
    </row>
    <row r="4" spans="1:24" s="253" customFormat="1" ht="12.75" customHeight="1" x14ac:dyDescent="0.2">
      <c r="A4" s="352"/>
      <c r="B4" s="353"/>
      <c r="C4" s="353"/>
      <c r="D4" s="354"/>
      <c r="E4" s="361"/>
      <c r="F4" s="362"/>
      <c r="G4" s="362"/>
      <c r="H4" s="362"/>
      <c r="I4" s="362"/>
      <c r="J4" s="362"/>
      <c r="K4" s="363"/>
      <c r="L4" s="373" t="s">
        <v>20</v>
      </c>
      <c r="M4" s="374"/>
      <c r="N4" s="375"/>
      <c r="O4" s="3"/>
      <c r="P4" s="3"/>
      <c r="Q4" s="254"/>
      <c r="R4" s="254"/>
      <c r="S4" s="254"/>
      <c r="T4" s="254"/>
      <c r="U4" s="254"/>
      <c r="V4" s="254"/>
      <c r="W4" s="254"/>
      <c r="X4" s="254"/>
    </row>
    <row r="5" spans="1:24" s="253" customFormat="1" ht="12.75" customHeight="1" x14ac:dyDescent="0.2">
      <c r="A5" s="352"/>
      <c r="B5" s="353"/>
      <c r="C5" s="353"/>
      <c r="D5" s="354"/>
      <c r="E5" s="361"/>
      <c r="F5" s="362"/>
      <c r="G5" s="362"/>
      <c r="H5" s="362"/>
      <c r="I5" s="362"/>
      <c r="J5" s="362"/>
      <c r="K5" s="363"/>
      <c r="L5" s="376"/>
      <c r="M5" s="377"/>
      <c r="N5" s="378"/>
      <c r="O5" s="3"/>
      <c r="P5" s="3"/>
      <c r="Q5" s="254"/>
      <c r="R5" s="254"/>
      <c r="S5" s="254"/>
      <c r="T5" s="254"/>
      <c r="U5" s="254"/>
      <c r="V5" s="254"/>
      <c r="W5" s="254"/>
      <c r="X5" s="254"/>
    </row>
    <row r="6" spans="1:24" s="253" customFormat="1" ht="24" customHeight="1" thickBot="1" x14ac:dyDescent="0.3">
      <c r="A6" s="355"/>
      <c r="B6" s="356"/>
      <c r="C6" s="356"/>
      <c r="D6" s="357"/>
      <c r="E6" s="364"/>
      <c r="F6" s="365"/>
      <c r="G6" s="365"/>
      <c r="H6" s="365"/>
      <c r="I6" s="365"/>
      <c r="J6" s="365"/>
      <c r="K6" s="366"/>
      <c r="L6" s="379"/>
      <c r="M6" s="380"/>
      <c r="N6" s="381"/>
      <c r="O6"/>
      <c r="P6"/>
      <c r="Q6" s="254"/>
      <c r="R6" s="254"/>
      <c r="S6" s="254"/>
      <c r="T6" s="254"/>
      <c r="U6" s="254"/>
      <c r="V6" s="254"/>
      <c r="W6" s="254"/>
      <c r="X6" s="254"/>
    </row>
    <row r="7" spans="1:24" ht="8.25" customHeight="1" x14ac:dyDescent="0.25">
      <c r="B7" s="4"/>
    </row>
    <row r="8" spans="1:24" ht="15.75" x14ac:dyDescent="0.25">
      <c r="B8" s="5" t="s">
        <v>21</v>
      </c>
    </row>
    <row r="9" spans="1:24" x14ac:dyDescent="0.25">
      <c r="B9" s="5" t="s">
        <v>22</v>
      </c>
    </row>
    <row r="10" spans="1:24" x14ac:dyDescent="0.25">
      <c r="B10" s="5" t="s">
        <v>23</v>
      </c>
    </row>
    <row r="11" spans="1:24" x14ac:dyDescent="0.25">
      <c r="B11" s="5" t="s">
        <v>24</v>
      </c>
    </row>
    <row r="12" spans="1:24" ht="15.75" thickBot="1" x14ac:dyDescent="0.3">
      <c r="B12" s="142"/>
    </row>
    <row r="13" spans="1:24" x14ac:dyDescent="0.25">
      <c r="B13" s="411" t="s">
        <v>0</v>
      </c>
      <c r="C13" s="411" t="s">
        <v>1</v>
      </c>
      <c r="D13" s="417" t="s">
        <v>2</v>
      </c>
      <c r="E13" s="420" t="s">
        <v>1520</v>
      </c>
      <c r="F13" s="421"/>
      <c r="G13" s="426" t="s">
        <v>3</v>
      </c>
      <c r="H13" s="427"/>
      <c r="I13" s="427"/>
      <c r="J13" s="428"/>
      <c r="K13" s="411" t="s">
        <v>4</v>
      </c>
      <c r="L13" s="411" t="s">
        <v>5</v>
      </c>
      <c r="M13" s="411" t="s">
        <v>6</v>
      </c>
      <c r="N13" s="414" t="s">
        <v>7</v>
      </c>
    </row>
    <row r="14" spans="1:24" x14ac:dyDescent="0.25">
      <c r="B14" s="412"/>
      <c r="C14" s="412"/>
      <c r="D14" s="418"/>
      <c r="E14" s="422" t="s">
        <v>8</v>
      </c>
      <c r="F14" s="423"/>
      <c r="G14" s="429"/>
      <c r="H14" s="407"/>
      <c r="I14" s="407"/>
      <c r="J14" s="430"/>
      <c r="K14" s="412" t="s">
        <v>9</v>
      </c>
      <c r="L14" s="412"/>
      <c r="M14" s="412" t="s">
        <v>9</v>
      </c>
      <c r="N14" s="415"/>
    </row>
    <row r="15" spans="1:24" ht="15.75" thickBot="1" x14ac:dyDescent="0.3">
      <c r="B15" s="412"/>
      <c r="C15" s="412"/>
      <c r="D15" s="418"/>
      <c r="E15" s="424"/>
      <c r="F15" s="425"/>
      <c r="G15" s="431"/>
      <c r="H15" s="432"/>
      <c r="I15" s="432"/>
      <c r="J15" s="433"/>
      <c r="K15" s="412" t="s">
        <v>10</v>
      </c>
      <c r="L15" s="412"/>
      <c r="M15" s="412" t="s">
        <v>11</v>
      </c>
      <c r="N15" s="415"/>
    </row>
    <row r="16" spans="1:24" ht="21" customHeight="1" thickBot="1" x14ac:dyDescent="0.3">
      <c r="B16" s="413"/>
      <c r="C16" s="413"/>
      <c r="D16" s="419"/>
      <c r="E16" s="278" t="s">
        <v>12</v>
      </c>
      <c r="F16" s="143" t="s">
        <v>13</v>
      </c>
      <c r="G16" s="278" t="s">
        <v>14</v>
      </c>
      <c r="H16" s="278" t="s">
        <v>15</v>
      </c>
      <c r="I16" s="278" t="s">
        <v>16</v>
      </c>
      <c r="J16" s="279" t="s">
        <v>17</v>
      </c>
      <c r="K16" s="413"/>
      <c r="L16" s="413"/>
      <c r="M16" s="413"/>
      <c r="N16" s="416"/>
    </row>
    <row r="17" spans="2:14" ht="21.95" customHeight="1" x14ac:dyDescent="0.25">
      <c r="B17" s="282">
        <v>1</v>
      </c>
      <c r="C17" s="283"/>
      <c r="D17" s="284" t="s">
        <v>1521</v>
      </c>
      <c r="E17" s="283">
        <v>2002</v>
      </c>
      <c r="F17" s="283"/>
      <c r="G17" s="285">
        <v>1</v>
      </c>
      <c r="H17" s="283"/>
      <c r="I17" s="283"/>
      <c r="J17" s="283"/>
      <c r="K17" s="283">
        <v>111</v>
      </c>
      <c r="L17" s="283"/>
      <c r="M17" s="283"/>
      <c r="N17" s="286" t="s">
        <v>1522</v>
      </c>
    </row>
    <row r="18" spans="2:14" ht="21.95" customHeight="1" x14ac:dyDescent="0.25">
      <c r="B18" s="287">
        <v>2</v>
      </c>
      <c r="C18" s="118"/>
      <c r="D18" s="155" t="s">
        <v>1523</v>
      </c>
      <c r="E18" s="118">
        <v>2002</v>
      </c>
      <c r="F18" s="118">
        <v>2005</v>
      </c>
      <c r="G18" s="288">
        <v>1</v>
      </c>
      <c r="H18" s="118"/>
      <c r="I18" s="118"/>
      <c r="J18" s="118"/>
      <c r="K18" s="118">
        <v>110</v>
      </c>
      <c r="L18" s="118"/>
      <c r="M18" s="118"/>
      <c r="N18" s="286" t="s">
        <v>1522</v>
      </c>
    </row>
    <row r="19" spans="2:14" ht="21.95" customHeight="1" x14ac:dyDescent="0.25">
      <c r="B19" s="287">
        <v>3</v>
      </c>
      <c r="C19" s="118"/>
      <c r="D19" s="155" t="s">
        <v>1524</v>
      </c>
      <c r="E19" s="289">
        <v>38405</v>
      </c>
      <c r="F19" s="118"/>
      <c r="G19" s="288">
        <v>1</v>
      </c>
      <c r="H19" s="118"/>
      <c r="I19" s="118"/>
      <c r="J19" s="118"/>
      <c r="K19" s="118">
        <v>10</v>
      </c>
      <c r="L19" s="118"/>
      <c r="M19" s="118"/>
      <c r="N19" s="286" t="s">
        <v>1522</v>
      </c>
    </row>
    <row r="20" spans="2:14" ht="21.95" customHeight="1" x14ac:dyDescent="0.25">
      <c r="B20" s="282">
        <v>4</v>
      </c>
      <c r="C20" s="118"/>
      <c r="D20" s="155" t="s">
        <v>1525</v>
      </c>
      <c r="E20" s="289">
        <v>39163</v>
      </c>
      <c r="F20" s="289">
        <v>39410</v>
      </c>
      <c r="G20" s="288">
        <v>1</v>
      </c>
      <c r="H20" s="118"/>
      <c r="I20" s="118"/>
      <c r="J20" s="118"/>
      <c r="K20" s="118">
        <v>58</v>
      </c>
      <c r="L20" s="118"/>
      <c r="M20" s="118"/>
      <c r="N20" s="286" t="s">
        <v>1522</v>
      </c>
    </row>
    <row r="21" spans="2:14" ht="21.95" customHeight="1" x14ac:dyDescent="0.25">
      <c r="B21" s="287">
        <v>5</v>
      </c>
      <c r="C21" s="118"/>
      <c r="D21" s="155" t="s">
        <v>1526</v>
      </c>
      <c r="E21" s="289">
        <v>39398</v>
      </c>
      <c r="F21" s="289">
        <v>39412</v>
      </c>
      <c r="G21" s="288">
        <v>1</v>
      </c>
      <c r="H21" s="118"/>
      <c r="I21" s="118"/>
      <c r="J21" s="118"/>
      <c r="K21" s="118">
        <v>24</v>
      </c>
      <c r="L21" s="118"/>
      <c r="M21" s="118"/>
      <c r="N21" s="286" t="s">
        <v>1522</v>
      </c>
    </row>
    <row r="22" spans="2:14" ht="21.95" customHeight="1" x14ac:dyDescent="0.25">
      <c r="B22" s="287">
        <v>6</v>
      </c>
      <c r="C22" s="290"/>
      <c r="D22" s="291" t="s">
        <v>1527</v>
      </c>
      <c r="E22" s="292">
        <v>40116</v>
      </c>
      <c r="F22" s="292">
        <v>40964</v>
      </c>
      <c r="G22" s="293">
        <v>1</v>
      </c>
      <c r="H22" s="160"/>
      <c r="I22" s="160"/>
      <c r="J22" s="160"/>
      <c r="K22" s="161">
        <v>223</v>
      </c>
      <c r="L22" s="160"/>
      <c r="M22" s="160"/>
      <c r="N22" s="286" t="s">
        <v>1522</v>
      </c>
    </row>
    <row r="23" spans="2:14" ht="21.95" customHeight="1" x14ac:dyDescent="0.25">
      <c r="B23" s="282">
        <v>7</v>
      </c>
      <c r="C23" s="290"/>
      <c r="D23" s="155" t="s">
        <v>1528</v>
      </c>
      <c r="E23" s="289">
        <v>40212</v>
      </c>
      <c r="F23" s="289">
        <v>40959</v>
      </c>
      <c r="G23" s="293">
        <v>1</v>
      </c>
      <c r="H23" s="160"/>
      <c r="I23" s="160"/>
      <c r="J23" s="160"/>
      <c r="K23" s="160">
        <v>313</v>
      </c>
      <c r="L23" s="160"/>
      <c r="M23" s="160"/>
      <c r="N23" s="286" t="s">
        <v>1522</v>
      </c>
    </row>
    <row r="24" spans="2:14" ht="21.95" customHeight="1" x14ac:dyDescent="0.25">
      <c r="B24" s="287">
        <v>8</v>
      </c>
      <c r="C24" s="215"/>
      <c r="D24" s="155" t="s">
        <v>1529</v>
      </c>
      <c r="E24" s="289">
        <v>40240</v>
      </c>
      <c r="F24" s="294">
        <v>40286</v>
      </c>
      <c r="G24" s="293">
        <v>1</v>
      </c>
      <c r="H24" s="160"/>
      <c r="I24" s="160"/>
      <c r="J24" s="160"/>
      <c r="K24" s="160">
        <v>113</v>
      </c>
      <c r="L24" s="160"/>
      <c r="M24" s="160"/>
      <c r="N24" s="286" t="s">
        <v>1522</v>
      </c>
    </row>
    <row r="25" spans="2:14" ht="21.95" customHeight="1" x14ac:dyDescent="0.25">
      <c r="B25" s="287">
        <v>9</v>
      </c>
      <c r="C25" s="215"/>
      <c r="D25" s="155" t="s">
        <v>1530</v>
      </c>
      <c r="E25" s="289">
        <v>40376</v>
      </c>
      <c r="F25" s="294"/>
      <c r="G25" s="293">
        <v>1</v>
      </c>
      <c r="H25" s="160"/>
      <c r="I25" s="160"/>
      <c r="J25" s="160"/>
      <c r="K25" s="160">
        <v>52</v>
      </c>
      <c r="L25" s="160"/>
      <c r="M25" s="160"/>
      <c r="N25" s="286" t="s">
        <v>1522</v>
      </c>
    </row>
    <row r="26" spans="2:14" ht="21.95" customHeight="1" x14ac:dyDescent="0.25">
      <c r="B26" s="282">
        <v>10</v>
      </c>
      <c r="C26" s="215"/>
      <c r="D26" s="155" t="s">
        <v>1531</v>
      </c>
      <c r="E26" s="289">
        <v>40449</v>
      </c>
      <c r="F26" s="290"/>
      <c r="G26" s="293">
        <v>1</v>
      </c>
      <c r="H26" s="160"/>
      <c r="I26" s="160"/>
      <c r="J26" s="160"/>
      <c r="K26" s="160">
        <v>33</v>
      </c>
      <c r="L26" s="160"/>
      <c r="M26" s="160"/>
      <c r="N26" s="286" t="s">
        <v>1522</v>
      </c>
    </row>
    <row r="27" spans="2:14" ht="21.95" customHeight="1" x14ac:dyDescent="0.25">
      <c r="B27" s="287">
        <v>11</v>
      </c>
      <c r="C27" s="215"/>
      <c r="D27" s="155" t="s">
        <v>1532</v>
      </c>
      <c r="E27" s="289">
        <v>40606</v>
      </c>
      <c r="F27" s="289">
        <v>40801</v>
      </c>
      <c r="G27" s="295">
        <v>2</v>
      </c>
      <c r="H27" s="160"/>
      <c r="I27" s="160"/>
      <c r="J27" s="160"/>
      <c r="K27" s="160">
        <v>205</v>
      </c>
      <c r="L27" s="160"/>
      <c r="M27" s="160"/>
      <c r="N27" s="286" t="s">
        <v>1522</v>
      </c>
    </row>
    <row r="28" spans="2:14" ht="28.5" customHeight="1" x14ac:dyDescent="0.25">
      <c r="B28" s="287">
        <v>12</v>
      </c>
      <c r="C28" s="215"/>
      <c r="D28" s="291" t="s">
        <v>1533</v>
      </c>
      <c r="E28" s="292">
        <v>40828</v>
      </c>
      <c r="F28" s="296"/>
      <c r="G28" s="295">
        <v>2</v>
      </c>
      <c r="H28" s="160"/>
      <c r="I28" s="160"/>
      <c r="J28" s="160"/>
      <c r="K28" s="160">
        <v>16</v>
      </c>
      <c r="L28" s="160"/>
      <c r="M28" s="160"/>
      <c r="N28" s="286" t="s">
        <v>1522</v>
      </c>
    </row>
    <row r="29" spans="2:14" ht="21.95" customHeight="1" x14ac:dyDescent="0.25">
      <c r="B29" s="282">
        <v>13</v>
      </c>
      <c r="C29" s="215"/>
      <c r="D29" s="291" t="s">
        <v>1534</v>
      </c>
      <c r="E29" s="297">
        <v>40940</v>
      </c>
      <c r="F29" s="292"/>
      <c r="G29" s="295">
        <v>2</v>
      </c>
      <c r="H29" s="160"/>
      <c r="I29" s="160"/>
      <c r="J29" s="160"/>
      <c r="K29" s="161">
        <v>29</v>
      </c>
      <c r="L29" s="160"/>
      <c r="M29" s="160"/>
      <c r="N29" s="286" t="s">
        <v>1522</v>
      </c>
    </row>
    <row r="30" spans="2:14" ht="21.95" customHeight="1" x14ac:dyDescent="0.25">
      <c r="B30" s="287">
        <v>14</v>
      </c>
      <c r="C30" s="215"/>
      <c r="D30" s="291" t="s">
        <v>1535</v>
      </c>
      <c r="E30" s="297">
        <v>40959</v>
      </c>
      <c r="F30" s="292"/>
      <c r="G30" s="295">
        <v>2</v>
      </c>
      <c r="H30" s="160"/>
      <c r="I30" s="160"/>
      <c r="J30" s="160"/>
      <c r="K30" s="161">
        <v>112</v>
      </c>
      <c r="L30" s="160"/>
      <c r="M30" s="160"/>
      <c r="N30" s="286" t="s">
        <v>1522</v>
      </c>
    </row>
    <row r="31" spans="2:14" ht="36" customHeight="1" x14ac:dyDescent="0.25">
      <c r="B31" s="287">
        <v>15</v>
      </c>
      <c r="C31" s="215"/>
      <c r="D31" s="155" t="s">
        <v>1536</v>
      </c>
      <c r="E31" s="289">
        <v>40945</v>
      </c>
      <c r="F31" s="294">
        <v>41436</v>
      </c>
      <c r="G31" s="295">
        <v>2</v>
      </c>
      <c r="H31" s="160"/>
      <c r="I31" s="160"/>
      <c r="J31" s="160"/>
      <c r="K31" s="160">
        <v>104</v>
      </c>
      <c r="L31" s="160"/>
      <c r="M31" s="160"/>
      <c r="N31" s="286" t="s">
        <v>1522</v>
      </c>
    </row>
    <row r="32" spans="2:14" ht="20.25" customHeight="1" x14ac:dyDescent="0.25">
      <c r="B32" s="282">
        <v>16</v>
      </c>
      <c r="C32" s="69"/>
      <c r="D32" s="291" t="s">
        <v>1537</v>
      </c>
      <c r="E32" s="292">
        <v>40947</v>
      </c>
      <c r="F32" s="292">
        <v>41002</v>
      </c>
      <c r="G32" s="298">
        <v>2</v>
      </c>
      <c r="H32" s="69"/>
      <c r="I32" s="69"/>
      <c r="J32" s="69"/>
      <c r="K32" s="299">
        <v>124</v>
      </c>
      <c r="L32" s="69"/>
      <c r="M32" s="69"/>
      <c r="N32" s="286" t="s">
        <v>1522</v>
      </c>
    </row>
    <row r="33" spans="2:14" ht="21.75" customHeight="1" x14ac:dyDescent="0.25">
      <c r="B33" s="287">
        <v>17</v>
      </c>
      <c r="C33" s="69"/>
      <c r="D33" s="291" t="s">
        <v>1538</v>
      </c>
      <c r="E33" s="292">
        <v>40962</v>
      </c>
      <c r="F33" s="292">
        <v>41015</v>
      </c>
      <c r="G33" s="298">
        <v>2</v>
      </c>
      <c r="H33" s="69"/>
      <c r="I33" s="69"/>
      <c r="J33" s="69"/>
      <c r="K33" s="299">
        <v>151</v>
      </c>
      <c r="L33" s="69"/>
      <c r="M33" s="69"/>
      <c r="N33" s="286" t="s">
        <v>1522</v>
      </c>
    </row>
    <row r="34" spans="2:14" ht="20.25" customHeight="1" x14ac:dyDescent="0.25">
      <c r="B34" s="287">
        <v>18</v>
      </c>
      <c r="C34" s="69"/>
      <c r="D34" s="291" t="s">
        <v>1539</v>
      </c>
      <c r="E34" s="292">
        <v>40973</v>
      </c>
      <c r="F34" s="292">
        <v>41388</v>
      </c>
      <c r="G34" s="298">
        <v>2</v>
      </c>
      <c r="H34" s="69"/>
      <c r="I34" s="69"/>
      <c r="J34" s="69"/>
      <c r="K34" s="299">
        <v>59</v>
      </c>
      <c r="L34" s="69"/>
      <c r="M34" s="69"/>
      <c r="N34" s="286" t="s">
        <v>1522</v>
      </c>
    </row>
    <row r="35" spans="2:14" ht="22.5" customHeight="1" x14ac:dyDescent="0.25">
      <c r="B35" s="282">
        <v>19</v>
      </c>
      <c r="C35" s="69"/>
      <c r="D35" s="291" t="s">
        <v>1540</v>
      </c>
      <c r="E35" s="292">
        <v>41075</v>
      </c>
      <c r="F35" s="296"/>
      <c r="G35" s="298">
        <v>2</v>
      </c>
      <c r="H35" s="69"/>
      <c r="I35" s="69"/>
      <c r="J35" s="69"/>
      <c r="K35" s="299">
        <v>18</v>
      </c>
      <c r="L35" s="69"/>
      <c r="M35" s="69"/>
      <c r="N35" s="286" t="s">
        <v>1522</v>
      </c>
    </row>
    <row r="36" spans="2:14" ht="31.5" x14ac:dyDescent="0.25">
      <c r="B36" s="287">
        <v>20</v>
      </c>
      <c r="C36" s="69"/>
      <c r="D36" s="291" t="s">
        <v>1541</v>
      </c>
      <c r="E36" s="292">
        <v>41082</v>
      </c>
      <c r="F36" s="296"/>
      <c r="G36" s="298">
        <v>2</v>
      </c>
      <c r="H36" s="69"/>
      <c r="I36" s="69"/>
      <c r="J36" s="69"/>
      <c r="K36" s="299">
        <v>23</v>
      </c>
      <c r="L36" s="69"/>
      <c r="M36" s="69"/>
      <c r="N36" s="286" t="s">
        <v>1522</v>
      </c>
    </row>
    <row r="37" spans="2:14" ht="20.25" customHeight="1" x14ac:dyDescent="0.25">
      <c r="B37" s="287">
        <v>21</v>
      </c>
      <c r="C37" s="69"/>
      <c r="D37" s="155" t="s">
        <v>1542</v>
      </c>
      <c r="E37" s="289">
        <v>41100</v>
      </c>
      <c r="F37" s="294">
        <v>41248</v>
      </c>
      <c r="G37" s="298">
        <v>2</v>
      </c>
      <c r="H37" s="69"/>
      <c r="I37" s="69"/>
      <c r="J37" s="69"/>
      <c r="K37" s="299">
        <v>18</v>
      </c>
      <c r="L37" s="69"/>
      <c r="M37" s="69"/>
      <c r="N37" s="286" t="s">
        <v>1522</v>
      </c>
    </row>
    <row r="38" spans="2:14" ht="22.5" customHeight="1" x14ac:dyDescent="0.25">
      <c r="B38" s="282">
        <v>22</v>
      </c>
      <c r="C38" s="69"/>
      <c r="D38" s="291" t="s">
        <v>1543</v>
      </c>
      <c r="E38" s="292">
        <v>41131</v>
      </c>
      <c r="F38" s="296"/>
      <c r="G38" s="298">
        <v>2</v>
      </c>
      <c r="H38" s="69"/>
      <c r="I38" s="69"/>
      <c r="J38" s="69"/>
      <c r="K38" s="299">
        <v>54</v>
      </c>
      <c r="L38" s="69"/>
      <c r="M38" s="69"/>
      <c r="N38" s="286" t="s">
        <v>1522</v>
      </c>
    </row>
    <row r="39" spans="2:14" ht="48" customHeight="1" x14ac:dyDescent="0.25">
      <c r="B39" s="287">
        <v>23</v>
      </c>
      <c r="C39" s="69"/>
      <c r="D39" s="291" t="s">
        <v>1544</v>
      </c>
      <c r="E39" s="292">
        <v>41166</v>
      </c>
      <c r="F39" s="292">
        <v>41330</v>
      </c>
      <c r="G39" s="298">
        <v>2</v>
      </c>
      <c r="H39" s="69"/>
      <c r="I39" s="69"/>
      <c r="J39" s="69"/>
      <c r="K39" s="299">
        <v>243</v>
      </c>
      <c r="L39" s="69"/>
      <c r="M39" s="69"/>
      <c r="N39" s="300" t="s">
        <v>1545</v>
      </c>
    </row>
    <row r="40" spans="2:14" ht="21.75" customHeight="1" x14ac:dyDescent="0.25">
      <c r="B40" s="287">
        <v>24</v>
      </c>
      <c r="C40" s="69"/>
      <c r="D40" s="155" t="s">
        <v>1546</v>
      </c>
      <c r="E40" s="289">
        <v>41180</v>
      </c>
      <c r="F40" s="289">
        <v>41189</v>
      </c>
      <c r="G40" s="301">
        <v>3</v>
      </c>
      <c r="H40" s="69"/>
      <c r="I40" s="69"/>
      <c r="J40" s="69"/>
      <c r="K40" s="299">
        <v>13</v>
      </c>
      <c r="L40" s="69"/>
      <c r="M40" s="69"/>
      <c r="N40" s="302" t="s">
        <v>1522</v>
      </c>
    </row>
    <row r="41" spans="2:14" ht="22.5" customHeight="1" x14ac:dyDescent="0.25">
      <c r="B41" s="282">
        <v>25</v>
      </c>
      <c r="C41" s="69"/>
      <c r="D41" s="155" t="s">
        <v>1547</v>
      </c>
      <c r="E41" s="289">
        <v>41207</v>
      </c>
      <c r="F41" s="294">
        <v>41216</v>
      </c>
      <c r="G41" s="301">
        <v>3</v>
      </c>
      <c r="H41" s="69"/>
      <c r="I41" s="69"/>
      <c r="J41" s="69"/>
      <c r="K41" s="299">
        <v>125</v>
      </c>
      <c r="L41" s="69"/>
      <c r="M41" s="69"/>
      <c r="N41" s="302" t="s">
        <v>1522</v>
      </c>
    </row>
    <row r="42" spans="2:14" ht="20.25" customHeight="1" x14ac:dyDescent="0.25">
      <c r="B42" s="287">
        <v>26</v>
      </c>
      <c r="C42" s="69"/>
      <c r="D42" s="291" t="s">
        <v>1548</v>
      </c>
      <c r="E42" s="292">
        <v>41387</v>
      </c>
      <c r="F42" s="296"/>
      <c r="G42" s="301">
        <v>3</v>
      </c>
      <c r="H42" s="69"/>
      <c r="I42" s="69"/>
      <c r="J42" s="69"/>
      <c r="K42" s="299">
        <v>116</v>
      </c>
      <c r="L42" s="69"/>
      <c r="M42" s="69"/>
      <c r="N42" s="302" t="s">
        <v>1522</v>
      </c>
    </row>
    <row r="43" spans="2:14" ht="52.5" customHeight="1" x14ac:dyDescent="0.25">
      <c r="B43" s="287">
        <v>27</v>
      </c>
      <c r="C43" s="69"/>
      <c r="D43" s="291" t="s">
        <v>1549</v>
      </c>
      <c r="E43" s="292">
        <v>41502</v>
      </c>
      <c r="F43" s="292">
        <v>42118</v>
      </c>
      <c r="G43" s="301">
        <v>3</v>
      </c>
      <c r="H43" s="69"/>
      <c r="I43" s="69"/>
      <c r="J43" s="69"/>
      <c r="K43" s="299">
        <v>241</v>
      </c>
      <c r="L43" s="69"/>
      <c r="M43" s="69"/>
      <c r="N43" s="302" t="s">
        <v>1522</v>
      </c>
    </row>
    <row r="44" spans="2:14" ht="38.25" customHeight="1" x14ac:dyDescent="0.25">
      <c r="B44" s="282">
        <v>28</v>
      </c>
      <c r="C44" s="69"/>
      <c r="D44" s="291" t="s">
        <v>1550</v>
      </c>
      <c r="E44" s="292">
        <v>41648</v>
      </c>
      <c r="F44" s="292">
        <v>41823</v>
      </c>
      <c r="G44" s="301">
        <v>3</v>
      </c>
      <c r="H44" s="69"/>
      <c r="I44" s="69"/>
      <c r="J44" s="69"/>
      <c r="K44" s="299">
        <v>53</v>
      </c>
      <c r="L44" s="69"/>
      <c r="M44" s="69"/>
      <c r="N44" s="302" t="s">
        <v>1522</v>
      </c>
    </row>
    <row r="45" spans="2:14" ht="36" customHeight="1" x14ac:dyDescent="0.25">
      <c r="B45" s="287">
        <v>29</v>
      </c>
      <c r="C45" s="69"/>
      <c r="D45" s="291" t="s">
        <v>1551</v>
      </c>
      <c r="E45" s="292">
        <v>41659</v>
      </c>
      <c r="F45" s="292">
        <v>41755</v>
      </c>
      <c r="G45" s="301">
        <v>3</v>
      </c>
      <c r="H45" s="69"/>
      <c r="I45" s="69"/>
      <c r="J45" s="69"/>
      <c r="K45" s="299">
        <v>156</v>
      </c>
      <c r="L45" s="69"/>
      <c r="M45" s="69"/>
      <c r="N45" s="302" t="s">
        <v>1522</v>
      </c>
    </row>
    <row r="46" spans="2:14" ht="20.25" customHeight="1" x14ac:dyDescent="0.25">
      <c r="B46" s="287">
        <v>30</v>
      </c>
      <c r="C46" s="69"/>
      <c r="D46" s="291" t="s">
        <v>1552</v>
      </c>
      <c r="E46" s="292">
        <v>41751</v>
      </c>
      <c r="F46" s="292"/>
      <c r="G46" s="301">
        <v>3</v>
      </c>
      <c r="H46" s="69"/>
      <c r="I46" s="69"/>
      <c r="J46" s="69"/>
      <c r="K46" s="299">
        <v>112</v>
      </c>
      <c r="L46" s="69"/>
      <c r="M46" s="69"/>
      <c r="N46" s="302" t="s">
        <v>1522</v>
      </c>
    </row>
    <row r="47" spans="2:14" ht="15.75" customHeight="1" x14ac:dyDescent="0.25">
      <c r="B47" s="282">
        <v>31</v>
      </c>
      <c r="C47" s="69"/>
      <c r="D47" s="291" t="s">
        <v>1553</v>
      </c>
      <c r="E47" s="292">
        <v>41659</v>
      </c>
      <c r="F47" s="292">
        <v>42030</v>
      </c>
      <c r="G47" s="301">
        <v>3</v>
      </c>
      <c r="H47" s="69"/>
      <c r="I47" s="69"/>
      <c r="J47" s="69"/>
      <c r="K47" s="299">
        <v>88</v>
      </c>
      <c r="L47" s="69"/>
      <c r="M47" s="69"/>
      <c r="N47" s="302" t="s">
        <v>1522</v>
      </c>
    </row>
    <row r="48" spans="2:14" ht="30" x14ac:dyDescent="0.25">
      <c r="B48" s="287">
        <v>32</v>
      </c>
      <c r="C48" s="69"/>
      <c r="D48" s="291" t="s">
        <v>1554</v>
      </c>
      <c r="E48" s="292">
        <v>41480</v>
      </c>
      <c r="F48" s="292"/>
      <c r="G48" s="301">
        <v>3</v>
      </c>
      <c r="H48" s="69"/>
      <c r="I48" s="69"/>
      <c r="J48" s="69"/>
      <c r="K48" s="299">
        <v>22</v>
      </c>
      <c r="L48" s="69"/>
      <c r="M48" s="69"/>
      <c r="N48" s="300" t="s">
        <v>1545</v>
      </c>
    </row>
    <row r="49" spans="2:14" ht="30" x14ac:dyDescent="0.25">
      <c r="B49" s="287">
        <v>33</v>
      </c>
      <c r="C49" s="69"/>
      <c r="D49" s="291" t="s">
        <v>1555</v>
      </c>
      <c r="E49" s="292">
        <v>41828</v>
      </c>
      <c r="F49" s="292"/>
      <c r="G49" s="301">
        <v>3</v>
      </c>
      <c r="H49" s="69"/>
      <c r="I49" s="69"/>
      <c r="J49" s="69"/>
      <c r="K49" s="299">
        <v>22</v>
      </c>
      <c r="L49" s="69"/>
      <c r="M49" s="69"/>
      <c r="N49" s="300" t="s">
        <v>1545</v>
      </c>
    </row>
    <row r="50" spans="2:14" ht="30" x14ac:dyDescent="0.25">
      <c r="B50" s="282">
        <v>34</v>
      </c>
      <c r="C50" s="69"/>
      <c r="D50" s="291" t="s">
        <v>1556</v>
      </c>
      <c r="E50" s="292">
        <v>41509</v>
      </c>
      <c r="F50" s="292"/>
      <c r="G50" s="301">
        <v>3</v>
      </c>
      <c r="H50" s="69"/>
      <c r="I50" s="69"/>
      <c r="J50" s="69"/>
      <c r="K50" s="299">
        <v>11</v>
      </c>
      <c r="L50" s="69"/>
      <c r="M50" s="69"/>
      <c r="N50" s="300" t="s">
        <v>1545</v>
      </c>
    </row>
    <row r="51" spans="2:14" ht="31.5" x14ac:dyDescent="0.25">
      <c r="B51" s="287">
        <v>35</v>
      </c>
      <c r="C51" s="69"/>
      <c r="D51" s="291" t="s">
        <v>1557</v>
      </c>
      <c r="E51" s="292">
        <v>41519</v>
      </c>
      <c r="F51" s="292"/>
      <c r="G51" s="301">
        <v>3</v>
      </c>
      <c r="H51" s="69"/>
      <c r="I51" s="69"/>
      <c r="J51" s="69"/>
      <c r="K51" s="299">
        <v>14</v>
      </c>
      <c r="L51" s="69"/>
      <c r="M51" s="69"/>
      <c r="N51" s="300" t="s">
        <v>1545</v>
      </c>
    </row>
    <row r="52" spans="2:14" ht="30" x14ac:dyDescent="0.25">
      <c r="B52" s="287">
        <v>36</v>
      </c>
      <c r="C52" s="69"/>
      <c r="D52" s="291" t="s">
        <v>1558</v>
      </c>
      <c r="E52" s="292" t="s">
        <v>1559</v>
      </c>
      <c r="F52" s="292"/>
      <c r="G52" s="301">
        <v>3</v>
      </c>
      <c r="H52" s="69"/>
      <c r="I52" s="69"/>
      <c r="J52" s="69"/>
      <c r="K52" s="299">
        <v>18</v>
      </c>
      <c r="L52" s="69"/>
      <c r="M52" s="69"/>
      <c r="N52" s="300" t="s">
        <v>1545</v>
      </c>
    </row>
    <row r="53" spans="2:14" ht="31.5" x14ac:dyDescent="0.25">
      <c r="B53" s="282">
        <v>37</v>
      </c>
      <c r="C53" s="69"/>
      <c r="D53" s="291" t="s">
        <v>1560</v>
      </c>
      <c r="E53" s="292" t="s">
        <v>1559</v>
      </c>
      <c r="F53" s="292"/>
      <c r="G53" s="301">
        <v>3</v>
      </c>
      <c r="H53" s="69"/>
      <c r="I53" s="69"/>
      <c r="J53" s="69"/>
      <c r="K53" s="299">
        <v>20</v>
      </c>
      <c r="L53" s="69"/>
      <c r="M53" s="69"/>
      <c r="N53" s="300" t="s">
        <v>1545</v>
      </c>
    </row>
    <row r="54" spans="2:14" ht="51.75" customHeight="1" x14ac:dyDescent="0.25">
      <c r="B54" s="287">
        <v>38</v>
      </c>
      <c r="C54" s="69"/>
      <c r="D54" s="291" t="s">
        <v>1561</v>
      </c>
      <c r="E54" s="292" t="s">
        <v>1559</v>
      </c>
      <c r="F54" s="292"/>
      <c r="G54" s="303">
        <v>4</v>
      </c>
      <c r="H54" s="69"/>
      <c r="I54" s="69"/>
      <c r="J54" s="69"/>
      <c r="K54" s="299">
        <v>87</v>
      </c>
      <c r="L54" s="69"/>
      <c r="M54" s="69"/>
      <c r="N54" s="302" t="s">
        <v>1522</v>
      </c>
    </row>
    <row r="55" spans="2:14" ht="29.25" customHeight="1" x14ac:dyDescent="0.25">
      <c r="B55" s="287">
        <v>39</v>
      </c>
      <c r="C55" s="69"/>
      <c r="D55" s="291" t="s">
        <v>1562</v>
      </c>
      <c r="E55" s="292" t="s">
        <v>1559</v>
      </c>
      <c r="F55" s="292"/>
      <c r="G55" s="303">
        <v>4</v>
      </c>
      <c r="H55" s="69"/>
      <c r="I55" s="69"/>
      <c r="J55" s="69"/>
      <c r="K55" s="299">
        <v>55</v>
      </c>
      <c r="L55" s="69"/>
      <c r="M55" s="69"/>
      <c r="N55" s="302" t="s">
        <v>1522</v>
      </c>
    </row>
    <row r="56" spans="2:14" ht="39" customHeight="1" x14ac:dyDescent="0.25">
      <c r="B56" s="282">
        <v>40</v>
      </c>
      <c r="C56" s="69"/>
      <c r="D56" s="291" t="s">
        <v>1563</v>
      </c>
      <c r="E56" s="292" t="s">
        <v>1559</v>
      </c>
      <c r="F56" s="292"/>
      <c r="G56" s="303">
        <v>4</v>
      </c>
      <c r="H56" s="69"/>
      <c r="I56" s="69"/>
      <c r="J56" s="69"/>
      <c r="K56" s="299">
        <v>41</v>
      </c>
      <c r="L56" s="69"/>
      <c r="M56" s="69"/>
      <c r="N56" s="302" t="s">
        <v>1522</v>
      </c>
    </row>
    <row r="57" spans="2:14" ht="39" customHeight="1" x14ac:dyDescent="0.25">
      <c r="B57" s="287">
        <v>41</v>
      </c>
      <c r="C57" s="69"/>
      <c r="D57" s="291" t="s">
        <v>1564</v>
      </c>
      <c r="E57" s="292" t="s">
        <v>1559</v>
      </c>
      <c r="F57" s="292"/>
      <c r="G57" s="303">
        <v>4</v>
      </c>
      <c r="H57" s="69"/>
      <c r="I57" s="69"/>
      <c r="J57" s="69"/>
      <c r="K57" s="299">
        <v>57</v>
      </c>
      <c r="L57" s="69"/>
      <c r="M57" s="69"/>
      <c r="N57" s="302" t="s">
        <v>1522</v>
      </c>
    </row>
    <row r="58" spans="2:14" ht="47.25" x14ac:dyDescent="0.25">
      <c r="B58" s="287">
        <v>42</v>
      </c>
      <c r="C58" s="69"/>
      <c r="D58" s="291" t="s">
        <v>1565</v>
      </c>
      <c r="E58" s="292" t="s">
        <v>1559</v>
      </c>
      <c r="F58" s="292"/>
      <c r="G58" s="303">
        <v>4</v>
      </c>
      <c r="H58" s="69"/>
      <c r="I58" s="69"/>
      <c r="J58" s="69"/>
      <c r="K58" s="299">
        <v>86</v>
      </c>
      <c r="L58" s="69"/>
      <c r="M58" s="69"/>
      <c r="N58" s="302" t="s">
        <v>1522</v>
      </c>
    </row>
    <row r="59" spans="2:14" ht="38.25" customHeight="1" x14ac:dyDescent="0.25">
      <c r="B59" s="282">
        <v>43</v>
      </c>
      <c r="C59" s="69"/>
      <c r="D59" s="291" t="s">
        <v>1566</v>
      </c>
      <c r="E59" s="292" t="s">
        <v>1559</v>
      </c>
      <c r="F59" s="292"/>
      <c r="G59" s="303">
        <v>4</v>
      </c>
      <c r="H59" s="69"/>
      <c r="I59" s="69"/>
      <c r="J59" s="69"/>
      <c r="K59" s="299">
        <v>12</v>
      </c>
      <c r="L59" s="69"/>
      <c r="M59" s="69"/>
      <c r="N59" s="302" t="s">
        <v>1522</v>
      </c>
    </row>
    <row r="60" spans="2:14" ht="36.75" customHeight="1" x14ac:dyDescent="0.25">
      <c r="B60" s="287">
        <v>44</v>
      </c>
      <c r="C60" s="69"/>
      <c r="D60" s="291" t="s">
        <v>1567</v>
      </c>
      <c r="E60" s="292" t="s">
        <v>1559</v>
      </c>
      <c r="F60" s="292"/>
      <c r="G60" s="303">
        <v>4</v>
      </c>
      <c r="H60" s="69"/>
      <c r="I60" s="69"/>
      <c r="J60" s="69"/>
      <c r="K60" s="299">
        <v>310</v>
      </c>
      <c r="L60" s="69"/>
      <c r="M60" s="69"/>
      <c r="N60" s="302" t="s">
        <v>1522</v>
      </c>
    </row>
    <row r="61" spans="2:14" ht="36.75" customHeight="1" x14ac:dyDescent="0.25">
      <c r="B61" s="287">
        <v>45</v>
      </c>
      <c r="C61" s="69"/>
      <c r="D61" s="291" t="s">
        <v>1568</v>
      </c>
      <c r="E61" s="292" t="s">
        <v>1559</v>
      </c>
      <c r="F61" s="292"/>
      <c r="G61" s="303">
        <v>4</v>
      </c>
      <c r="H61" s="69"/>
      <c r="I61" s="69"/>
      <c r="J61" s="69"/>
      <c r="K61" s="299">
        <v>51</v>
      </c>
      <c r="L61" s="69"/>
      <c r="M61" s="69"/>
      <c r="N61" s="300" t="s">
        <v>1545</v>
      </c>
    </row>
    <row r="62" spans="2:14" ht="36.75" customHeight="1" x14ac:dyDescent="0.25">
      <c r="B62" s="282">
        <v>46</v>
      </c>
      <c r="C62" s="69"/>
      <c r="D62" s="291" t="s">
        <v>1569</v>
      </c>
      <c r="E62" s="292" t="s">
        <v>1559</v>
      </c>
      <c r="F62" s="292"/>
      <c r="G62" s="303">
        <v>4</v>
      </c>
      <c r="H62" s="69"/>
      <c r="I62" s="69"/>
      <c r="J62" s="69"/>
      <c r="K62" s="299">
        <v>140</v>
      </c>
      <c r="L62" s="69"/>
      <c r="M62" s="69"/>
      <c r="N62" s="300" t="s">
        <v>1545</v>
      </c>
    </row>
    <row r="63" spans="2:14" ht="36.75" customHeight="1" x14ac:dyDescent="0.25">
      <c r="B63" s="287">
        <v>47</v>
      </c>
      <c r="C63" s="69"/>
      <c r="D63" s="291" t="s">
        <v>1570</v>
      </c>
      <c r="E63" s="292" t="s">
        <v>1559</v>
      </c>
      <c r="F63" s="292"/>
      <c r="G63" s="303">
        <v>4</v>
      </c>
      <c r="H63" s="69"/>
      <c r="I63" s="69"/>
      <c r="J63" s="69"/>
      <c r="K63" s="299">
        <v>30</v>
      </c>
      <c r="L63" s="69"/>
      <c r="M63" s="69"/>
      <c r="N63" s="300" t="s">
        <v>1545</v>
      </c>
    </row>
    <row r="64" spans="2:14" ht="36.75" customHeight="1" x14ac:dyDescent="0.25">
      <c r="B64" s="287">
        <v>48</v>
      </c>
      <c r="C64" s="69"/>
      <c r="D64" s="291" t="s">
        <v>1571</v>
      </c>
      <c r="E64" s="292" t="s">
        <v>1559</v>
      </c>
      <c r="F64" s="292"/>
      <c r="G64" s="303">
        <v>4</v>
      </c>
      <c r="H64" s="69"/>
      <c r="I64" s="69"/>
      <c r="J64" s="69"/>
      <c r="K64" s="299">
        <v>46</v>
      </c>
      <c r="L64" s="69"/>
      <c r="M64" s="69"/>
      <c r="N64" s="300" t="s">
        <v>1545</v>
      </c>
    </row>
    <row r="65" spans="2:14" ht="36.75" customHeight="1" x14ac:dyDescent="0.25">
      <c r="B65" s="282">
        <v>49</v>
      </c>
      <c r="C65" s="69"/>
      <c r="D65" s="291" t="s">
        <v>1572</v>
      </c>
      <c r="E65" s="292" t="s">
        <v>1559</v>
      </c>
      <c r="F65" s="292"/>
      <c r="G65" s="303">
        <v>4</v>
      </c>
      <c r="H65" s="69"/>
      <c r="I65" s="69"/>
      <c r="J65" s="69"/>
      <c r="K65" s="299">
        <v>13</v>
      </c>
      <c r="L65" s="69"/>
      <c r="M65" s="69"/>
      <c r="N65" s="300" t="s">
        <v>1545</v>
      </c>
    </row>
    <row r="66" spans="2:14" ht="36.75" customHeight="1" x14ac:dyDescent="0.25">
      <c r="B66" s="287">
        <v>50</v>
      </c>
      <c r="C66" s="69"/>
      <c r="D66" s="291" t="s">
        <v>1573</v>
      </c>
      <c r="E66" s="292" t="s">
        <v>1574</v>
      </c>
      <c r="F66" s="292"/>
      <c r="G66" s="303">
        <v>4</v>
      </c>
      <c r="H66" s="69"/>
      <c r="I66" s="69"/>
      <c r="J66" s="69"/>
      <c r="K66" s="299">
        <v>108</v>
      </c>
      <c r="L66" s="69"/>
      <c r="M66" s="69"/>
      <c r="N66" s="300" t="s">
        <v>1545</v>
      </c>
    </row>
    <row r="67" spans="2:14" ht="21.75" customHeight="1" x14ac:dyDescent="0.25">
      <c r="B67" s="287">
        <v>51</v>
      </c>
      <c r="C67" s="69"/>
      <c r="D67" s="291" t="s">
        <v>1575</v>
      </c>
      <c r="E67" s="292">
        <v>41855</v>
      </c>
      <c r="F67" s="292" t="s">
        <v>1574</v>
      </c>
      <c r="G67" s="304">
        <v>5</v>
      </c>
      <c r="H67" s="69"/>
      <c r="I67" s="69"/>
      <c r="J67" s="69"/>
      <c r="K67" s="299">
        <v>58</v>
      </c>
      <c r="L67" s="69"/>
      <c r="M67" s="69"/>
      <c r="N67" s="302" t="s">
        <v>1522</v>
      </c>
    </row>
    <row r="68" spans="2:14" ht="31.5" x14ac:dyDescent="0.25">
      <c r="B68" s="282">
        <v>52</v>
      </c>
      <c r="C68" s="69"/>
      <c r="D68" s="291" t="s">
        <v>1576</v>
      </c>
      <c r="E68" s="292">
        <v>41894</v>
      </c>
      <c r="F68" s="292" t="s">
        <v>1574</v>
      </c>
      <c r="G68" s="304">
        <v>5</v>
      </c>
      <c r="H68" s="69"/>
      <c r="I68" s="69"/>
      <c r="J68" s="69"/>
      <c r="K68" s="299">
        <v>96</v>
      </c>
      <c r="L68" s="69"/>
      <c r="M68" s="69"/>
      <c r="N68" s="302" t="s">
        <v>1522</v>
      </c>
    </row>
    <row r="69" spans="2:14" ht="38.25" customHeight="1" x14ac:dyDescent="0.25">
      <c r="B69" s="287">
        <v>53</v>
      </c>
      <c r="C69" s="69"/>
      <c r="D69" s="291" t="s">
        <v>1577</v>
      </c>
      <c r="E69" s="292">
        <v>41954</v>
      </c>
      <c r="F69" s="292" t="s">
        <v>1574</v>
      </c>
      <c r="G69" s="304">
        <v>5</v>
      </c>
      <c r="H69" s="69"/>
      <c r="I69" s="69"/>
      <c r="J69" s="69"/>
      <c r="K69" s="299">
        <v>230</v>
      </c>
      <c r="L69" s="69"/>
      <c r="M69" s="69"/>
      <c r="N69" s="302" t="s">
        <v>1522</v>
      </c>
    </row>
    <row r="70" spans="2:14" ht="38.25" customHeight="1" x14ac:dyDescent="0.25">
      <c r="B70" s="287">
        <v>54</v>
      </c>
      <c r="C70" s="69"/>
      <c r="D70" s="291" t="s">
        <v>1578</v>
      </c>
      <c r="E70" s="292">
        <v>41993</v>
      </c>
      <c r="F70" s="292" t="s">
        <v>1574</v>
      </c>
      <c r="G70" s="304">
        <v>5</v>
      </c>
      <c r="H70" s="69"/>
      <c r="I70" s="69"/>
      <c r="J70" s="69"/>
      <c r="K70" s="299">
        <v>198</v>
      </c>
      <c r="L70" s="69"/>
      <c r="M70" s="69"/>
      <c r="N70" s="302" t="s">
        <v>1522</v>
      </c>
    </row>
    <row r="71" spans="2:14" ht="38.25" customHeight="1" x14ac:dyDescent="0.25">
      <c r="B71" s="282">
        <v>55</v>
      </c>
      <c r="C71" s="69"/>
      <c r="D71" s="291" t="s">
        <v>1579</v>
      </c>
      <c r="E71" s="292">
        <v>41984</v>
      </c>
      <c r="F71" s="292">
        <v>42006</v>
      </c>
      <c r="G71" s="304">
        <v>5</v>
      </c>
      <c r="H71" s="69"/>
      <c r="I71" s="69"/>
      <c r="J71" s="69"/>
      <c r="K71" s="299">
        <v>78</v>
      </c>
      <c r="L71" s="69"/>
      <c r="M71" s="69"/>
      <c r="N71" s="302" t="s">
        <v>1522</v>
      </c>
    </row>
    <row r="72" spans="2:14" ht="38.25" customHeight="1" x14ac:dyDescent="0.25">
      <c r="B72" s="287">
        <v>56</v>
      </c>
      <c r="C72" s="69"/>
      <c r="D72" s="291" t="s">
        <v>1580</v>
      </c>
      <c r="E72" s="292">
        <v>41984</v>
      </c>
      <c r="F72" s="292">
        <v>42065</v>
      </c>
      <c r="G72" s="304">
        <v>5</v>
      </c>
      <c r="H72" s="69"/>
      <c r="I72" s="69"/>
      <c r="J72" s="69"/>
      <c r="K72" s="299">
        <v>104</v>
      </c>
      <c r="L72" s="69"/>
      <c r="M72" s="69"/>
      <c r="N72" s="302" t="s">
        <v>1522</v>
      </c>
    </row>
    <row r="73" spans="2:14" ht="55.5" customHeight="1" x14ac:dyDescent="0.25">
      <c r="B73" s="287">
        <v>57</v>
      </c>
      <c r="C73" s="69"/>
      <c r="D73" s="291" t="s">
        <v>1581</v>
      </c>
      <c r="E73" s="292">
        <v>42129</v>
      </c>
      <c r="F73" s="292">
        <v>42153</v>
      </c>
      <c r="G73" s="304">
        <v>5</v>
      </c>
      <c r="H73" s="69"/>
      <c r="I73" s="69"/>
      <c r="J73" s="69"/>
      <c r="K73" s="440"/>
      <c r="L73" s="69"/>
      <c r="M73" s="69"/>
      <c r="N73" s="440"/>
    </row>
    <row r="74" spans="2:14" ht="38.25" customHeight="1" x14ac:dyDescent="0.25">
      <c r="B74" s="282">
        <v>58</v>
      </c>
      <c r="C74" s="69"/>
      <c r="D74" s="291" t="s">
        <v>1582</v>
      </c>
      <c r="E74" s="292" t="s">
        <v>1574</v>
      </c>
      <c r="F74" s="292"/>
      <c r="G74" s="304">
        <v>5</v>
      </c>
      <c r="H74" s="69"/>
      <c r="I74" s="69"/>
      <c r="J74" s="69"/>
      <c r="K74" s="299">
        <v>43</v>
      </c>
      <c r="L74" s="69"/>
      <c r="M74" s="69"/>
      <c r="N74" s="302" t="s">
        <v>1522</v>
      </c>
    </row>
    <row r="75" spans="2:14" ht="38.25" customHeight="1" x14ac:dyDescent="0.25">
      <c r="B75" s="287">
        <v>59</v>
      </c>
      <c r="C75" s="69"/>
      <c r="D75" s="291" t="s">
        <v>1583</v>
      </c>
      <c r="E75" s="292" t="s">
        <v>1574</v>
      </c>
      <c r="F75" s="292"/>
      <c r="G75" s="304">
        <v>5</v>
      </c>
      <c r="H75" s="69"/>
      <c r="I75" s="69"/>
      <c r="J75" s="69"/>
      <c r="K75" s="299">
        <v>34</v>
      </c>
      <c r="L75" s="69"/>
      <c r="M75" s="69"/>
      <c r="N75" s="302" t="s">
        <v>1522</v>
      </c>
    </row>
    <row r="76" spans="2:14" ht="38.25" customHeight="1" x14ac:dyDescent="0.25">
      <c r="B76" s="287">
        <v>60</v>
      </c>
      <c r="C76" s="69"/>
      <c r="D76" s="291" t="s">
        <v>1584</v>
      </c>
      <c r="E76" s="292">
        <v>41822</v>
      </c>
      <c r="F76" s="292"/>
      <c r="G76" s="304">
        <v>5</v>
      </c>
      <c r="H76" s="69"/>
      <c r="I76" s="69"/>
      <c r="J76" s="69"/>
      <c r="K76" s="299">
        <v>170</v>
      </c>
      <c r="L76" s="69"/>
      <c r="M76" s="69"/>
      <c r="N76" s="302" t="s">
        <v>1522</v>
      </c>
    </row>
    <row r="77" spans="2:14" ht="73.5" customHeight="1" x14ac:dyDescent="0.25">
      <c r="B77" s="282">
        <v>61</v>
      </c>
      <c r="C77" s="69"/>
      <c r="D77" s="291" t="s">
        <v>1585</v>
      </c>
      <c r="E77" s="292">
        <v>41530</v>
      </c>
      <c r="F77" s="292"/>
      <c r="G77" s="305">
        <v>6</v>
      </c>
      <c r="H77" s="69"/>
      <c r="I77" s="69"/>
      <c r="J77" s="69"/>
      <c r="K77" s="299">
        <v>398</v>
      </c>
      <c r="L77" s="69"/>
      <c r="M77" s="69"/>
      <c r="N77" s="132"/>
    </row>
    <row r="78" spans="2:14" ht="65.25" customHeight="1" x14ac:dyDescent="0.25">
      <c r="B78" s="287">
        <v>62</v>
      </c>
      <c r="C78" s="69"/>
      <c r="D78" s="291" t="s">
        <v>1586</v>
      </c>
      <c r="E78" s="292">
        <v>41662</v>
      </c>
      <c r="F78" s="292"/>
      <c r="G78" s="305">
        <v>6</v>
      </c>
      <c r="H78" s="69"/>
      <c r="I78" s="69"/>
      <c r="J78" s="69"/>
      <c r="K78" s="299">
        <v>66</v>
      </c>
      <c r="L78" s="69"/>
      <c r="M78" s="69"/>
      <c r="N78" s="132"/>
    </row>
    <row r="79" spans="2:14" ht="69.75" customHeight="1" x14ac:dyDescent="0.25">
      <c r="B79" s="287">
        <v>63</v>
      </c>
      <c r="C79" s="69"/>
      <c r="D79" s="291" t="s">
        <v>1587</v>
      </c>
      <c r="E79" s="292">
        <v>41842</v>
      </c>
      <c r="F79" s="292"/>
      <c r="G79" s="305">
        <v>6</v>
      </c>
      <c r="H79" s="69"/>
      <c r="I79" s="69"/>
      <c r="J79" s="69"/>
      <c r="K79" s="299">
        <v>131</v>
      </c>
      <c r="L79" s="69"/>
      <c r="M79" s="69"/>
      <c r="N79" s="132"/>
    </row>
    <row r="80" spans="2:14" ht="69" customHeight="1" x14ac:dyDescent="0.25">
      <c r="B80" s="282">
        <v>64</v>
      </c>
      <c r="C80" s="69"/>
      <c r="D80" s="291" t="s">
        <v>1588</v>
      </c>
      <c r="E80" s="292">
        <v>41730</v>
      </c>
      <c r="F80" s="296"/>
      <c r="G80" s="305">
        <v>6</v>
      </c>
      <c r="H80" s="69"/>
      <c r="I80" s="69"/>
      <c r="J80" s="69"/>
      <c r="K80" s="299">
        <v>146</v>
      </c>
      <c r="L80" s="69"/>
      <c r="M80" s="69"/>
      <c r="N80" s="132"/>
    </row>
    <row r="81" spans="2:16" ht="77.25" customHeight="1" x14ac:dyDescent="0.25">
      <c r="B81" s="287">
        <v>65</v>
      </c>
      <c r="C81" s="69"/>
      <c r="D81" s="291" t="s">
        <v>1589</v>
      </c>
      <c r="E81" s="292">
        <v>41730</v>
      </c>
      <c r="F81" s="296"/>
      <c r="G81" s="305">
        <v>6</v>
      </c>
      <c r="H81" s="69"/>
      <c r="I81" s="69"/>
      <c r="J81" s="69"/>
      <c r="K81" s="299">
        <v>287</v>
      </c>
      <c r="L81" s="69"/>
      <c r="M81" s="69"/>
      <c r="N81" s="132"/>
    </row>
    <row r="82" spans="2:16" ht="71.25" customHeight="1" x14ac:dyDescent="0.25">
      <c r="B82" s="287">
        <v>66</v>
      </c>
      <c r="C82" s="69"/>
      <c r="D82" s="291" t="s">
        <v>1590</v>
      </c>
      <c r="E82" s="292">
        <v>41791</v>
      </c>
      <c r="F82" s="296"/>
      <c r="G82" s="305">
        <v>6</v>
      </c>
      <c r="H82" s="69"/>
      <c r="I82" s="69"/>
      <c r="J82" s="69"/>
      <c r="K82" s="299">
        <v>205</v>
      </c>
      <c r="L82" s="69"/>
      <c r="M82" s="69"/>
      <c r="N82" s="132"/>
    </row>
    <row r="83" spans="2:16" ht="74.25" customHeight="1" x14ac:dyDescent="0.25">
      <c r="B83" s="282">
        <v>67</v>
      </c>
      <c r="C83" s="69"/>
      <c r="D83" s="291" t="s">
        <v>1591</v>
      </c>
      <c r="E83" s="292">
        <v>41821</v>
      </c>
      <c r="F83" s="296"/>
      <c r="G83" s="305">
        <v>6</v>
      </c>
      <c r="H83" s="69"/>
      <c r="I83" s="69"/>
      <c r="J83" s="69"/>
      <c r="K83" s="299">
        <v>119</v>
      </c>
      <c r="L83" s="69"/>
      <c r="M83" s="69"/>
      <c r="N83" s="132"/>
    </row>
    <row r="84" spans="2:16" ht="77.25" customHeight="1" x14ac:dyDescent="0.25">
      <c r="B84" s="287">
        <v>68</v>
      </c>
      <c r="C84" s="69"/>
      <c r="D84" s="291" t="s">
        <v>1592</v>
      </c>
      <c r="E84" s="292">
        <v>42020</v>
      </c>
      <c r="F84" s="296"/>
      <c r="G84" s="305">
        <v>6</v>
      </c>
      <c r="H84" s="69"/>
      <c r="I84" s="69"/>
      <c r="J84" s="69"/>
      <c r="K84" s="299">
        <v>279</v>
      </c>
      <c r="L84" s="69"/>
      <c r="M84" s="69"/>
      <c r="N84" s="132"/>
    </row>
    <row r="85" spans="2:16" ht="60" customHeight="1" x14ac:dyDescent="0.25">
      <c r="B85" s="287">
        <v>69</v>
      </c>
      <c r="C85" s="69"/>
      <c r="D85" s="291" t="s">
        <v>1593</v>
      </c>
      <c r="E85" s="292">
        <v>41502</v>
      </c>
      <c r="F85" s="296"/>
      <c r="G85" s="306">
        <v>7</v>
      </c>
      <c r="H85" s="69"/>
      <c r="I85" s="69"/>
      <c r="J85" s="69"/>
      <c r="K85" s="299">
        <v>214</v>
      </c>
      <c r="L85" s="69"/>
      <c r="M85" s="69"/>
      <c r="N85" s="302" t="s">
        <v>1522</v>
      </c>
    </row>
    <row r="86" spans="2:16" ht="70.5" customHeight="1" x14ac:dyDescent="0.25">
      <c r="B86" s="282">
        <v>70</v>
      </c>
      <c r="C86" s="69"/>
      <c r="D86" s="291" t="s">
        <v>1594</v>
      </c>
      <c r="E86" s="292">
        <v>41676</v>
      </c>
      <c r="F86" s="292">
        <v>41681</v>
      </c>
      <c r="G86" s="306">
        <v>7</v>
      </c>
      <c r="H86" s="69"/>
      <c r="I86" s="69"/>
      <c r="J86" s="69"/>
      <c r="K86" s="299">
        <v>54</v>
      </c>
      <c r="L86" s="69"/>
      <c r="M86" s="69"/>
      <c r="N86" s="302" t="s">
        <v>1522</v>
      </c>
    </row>
    <row r="87" spans="2:16" ht="26.25" customHeight="1" x14ac:dyDescent="0.25">
      <c r="B87" s="287">
        <v>71</v>
      </c>
      <c r="C87" s="69"/>
      <c r="D87" s="291" t="s">
        <v>1595</v>
      </c>
      <c r="E87" s="292">
        <v>41733</v>
      </c>
      <c r="F87" s="296"/>
      <c r="G87" s="306">
        <v>7</v>
      </c>
      <c r="H87" s="69"/>
      <c r="I87" s="69"/>
      <c r="J87" s="69"/>
      <c r="K87" s="299">
        <v>76</v>
      </c>
      <c r="L87" s="69"/>
      <c r="M87" s="69"/>
      <c r="N87" s="302" t="s">
        <v>1522</v>
      </c>
      <c r="P87" s="141"/>
    </row>
    <row r="88" spans="2:16" ht="54.75" customHeight="1" x14ac:dyDescent="0.25">
      <c r="B88" s="287">
        <v>72</v>
      </c>
      <c r="C88" s="69"/>
      <c r="D88" s="291" t="s">
        <v>1596</v>
      </c>
      <c r="E88" s="292">
        <v>41800</v>
      </c>
      <c r="F88" s="296"/>
      <c r="G88" s="306">
        <v>7</v>
      </c>
      <c r="H88" s="69"/>
      <c r="I88" s="69"/>
      <c r="J88" s="69"/>
      <c r="K88" s="299">
        <v>15</v>
      </c>
      <c r="L88" s="69"/>
      <c r="M88" s="69"/>
      <c r="N88" s="302" t="s">
        <v>1522</v>
      </c>
    </row>
    <row r="89" spans="2:16" ht="38.25" customHeight="1" x14ac:dyDescent="0.25">
      <c r="B89" s="282">
        <v>73</v>
      </c>
      <c r="C89" s="69"/>
      <c r="D89" s="291" t="s">
        <v>1597</v>
      </c>
      <c r="E89" s="292">
        <v>41807</v>
      </c>
      <c r="F89" s="296"/>
      <c r="G89" s="306">
        <v>7</v>
      </c>
      <c r="H89" s="69"/>
      <c r="I89" s="69"/>
      <c r="J89" s="69"/>
      <c r="K89" s="299">
        <v>84</v>
      </c>
      <c r="L89" s="69"/>
      <c r="M89" s="69"/>
      <c r="N89" s="302" t="s">
        <v>1522</v>
      </c>
    </row>
    <row r="90" spans="2:16" ht="42.75" customHeight="1" x14ac:dyDescent="0.25">
      <c r="B90" s="287">
        <v>74</v>
      </c>
      <c r="C90" s="69"/>
      <c r="D90" s="291" t="s">
        <v>1598</v>
      </c>
      <c r="E90" s="292">
        <v>41830</v>
      </c>
      <c r="F90" s="292">
        <v>41863</v>
      </c>
      <c r="G90" s="306">
        <v>7</v>
      </c>
      <c r="H90" s="69"/>
      <c r="I90" s="69"/>
      <c r="J90" s="69"/>
      <c r="K90" s="299">
        <v>59</v>
      </c>
      <c r="L90" s="69"/>
      <c r="M90" s="69"/>
      <c r="N90" s="302" t="s">
        <v>1522</v>
      </c>
    </row>
    <row r="91" spans="2:16" ht="27.75" customHeight="1" x14ac:dyDescent="0.25">
      <c r="B91" s="287">
        <v>75</v>
      </c>
      <c r="C91" s="69"/>
      <c r="D91" s="291" t="s">
        <v>1599</v>
      </c>
      <c r="E91" s="292">
        <v>41845</v>
      </c>
      <c r="F91" s="292">
        <v>41862</v>
      </c>
      <c r="G91" s="306">
        <v>7</v>
      </c>
      <c r="H91" s="69"/>
      <c r="I91" s="69"/>
      <c r="J91" s="69"/>
      <c r="K91" s="299">
        <v>91</v>
      </c>
      <c r="L91" s="69"/>
      <c r="M91" s="69"/>
      <c r="N91" s="302" t="s">
        <v>1522</v>
      </c>
    </row>
    <row r="92" spans="2:16" ht="44.25" customHeight="1" x14ac:dyDescent="0.25">
      <c r="B92" s="282">
        <v>76</v>
      </c>
      <c r="C92" s="69"/>
      <c r="D92" s="291" t="s">
        <v>1600</v>
      </c>
      <c r="E92" s="292">
        <v>41845</v>
      </c>
      <c r="F92" s="292">
        <v>41862</v>
      </c>
      <c r="G92" s="306">
        <v>7</v>
      </c>
      <c r="H92" s="69"/>
      <c r="I92" s="69"/>
      <c r="J92" s="69"/>
      <c r="K92" s="299">
        <v>65</v>
      </c>
      <c r="L92" s="69"/>
      <c r="M92" s="69"/>
      <c r="N92" s="302" t="s">
        <v>1522</v>
      </c>
    </row>
    <row r="93" spans="2:16" ht="44.25" customHeight="1" x14ac:dyDescent="0.25">
      <c r="B93" s="287">
        <v>77</v>
      </c>
      <c r="C93" s="69"/>
      <c r="D93" s="291" t="s">
        <v>1601</v>
      </c>
      <c r="E93" s="292">
        <v>41922</v>
      </c>
      <c r="F93" s="292" t="s">
        <v>1574</v>
      </c>
      <c r="G93" s="306">
        <v>7</v>
      </c>
      <c r="H93" s="69"/>
      <c r="I93" s="69"/>
      <c r="J93" s="69"/>
      <c r="K93" s="299">
        <v>87</v>
      </c>
      <c r="L93" s="69"/>
      <c r="M93" s="69"/>
      <c r="N93" s="302" t="s">
        <v>1522</v>
      </c>
    </row>
    <row r="94" spans="2:16" ht="36.75" customHeight="1" x14ac:dyDescent="0.25">
      <c r="B94" s="287">
        <v>78</v>
      </c>
      <c r="C94" s="69"/>
      <c r="D94" s="291" t="s">
        <v>1602</v>
      </c>
      <c r="E94" s="292">
        <v>41967</v>
      </c>
      <c r="F94" s="296"/>
      <c r="G94" s="307">
        <v>8</v>
      </c>
      <c r="H94" s="69"/>
      <c r="I94" s="69"/>
      <c r="J94" s="69"/>
      <c r="K94" s="299">
        <v>54</v>
      </c>
      <c r="L94" s="69"/>
      <c r="M94" s="69"/>
      <c r="N94" s="302" t="s">
        <v>1522</v>
      </c>
    </row>
    <row r="95" spans="2:16" ht="56.25" customHeight="1" x14ac:dyDescent="0.25">
      <c r="B95" s="282">
        <v>79</v>
      </c>
      <c r="C95" s="69"/>
      <c r="D95" s="291" t="s">
        <v>1603</v>
      </c>
      <c r="E95" s="292">
        <v>41801</v>
      </c>
      <c r="F95" s="296"/>
      <c r="G95" s="307">
        <v>8</v>
      </c>
      <c r="H95" s="69"/>
      <c r="I95" s="69"/>
      <c r="J95" s="69"/>
      <c r="K95" s="299">
        <v>61</v>
      </c>
      <c r="L95" s="69"/>
      <c r="M95" s="69"/>
      <c r="N95" s="302" t="s">
        <v>1522</v>
      </c>
    </row>
    <row r="96" spans="2:16" ht="56.25" customHeight="1" x14ac:dyDescent="0.25">
      <c r="B96" s="287">
        <v>80</v>
      </c>
      <c r="C96" s="69"/>
      <c r="D96" s="308" t="s">
        <v>1604</v>
      </c>
      <c r="E96" s="292">
        <v>41815</v>
      </c>
      <c r="F96" s="296"/>
      <c r="G96" s="307">
        <v>8</v>
      </c>
      <c r="H96" s="69"/>
      <c r="I96" s="69"/>
      <c r="J96" s="69"/>
      <c r="K96" s="299">
        <v>59</v>
      </c>
      <c r="L96" s="69"/>
      <c r="M96" s="69"/>
      <c r="N96" s="302" t="s">
        <v>1522</v>
      </c>
    </row>
    <row r="97" spans="2:14" ht="57" customHeight="1" x14ac:dyDescent="0.25">
      <c r="B97" s="287">
        <v>81</v>
      </c>
      <c r="C97" s="69"/>
      <c r="D97" s="291" t="s">
        <v>1605</v>
      </c>
      <c r="E97" s="292">
        <v>42005</v>
      </c>
      <c r="F97" s="292">
        <v>42013</v>
      </c>
      <c r="G97" s="307">
        <v>8</v>
      </c>
      <c r="H97" s="69"/>
      <c r="I97" s="69"/>
      <c r="J97" s="69"/>
      <c r="K97" s="299">
        <v>68</v>
      </c>
      <c r="L97" s="69"/>
      <c r="M97" s="69"/>
      <c r="N97" s="302" t="s">
        <v>1522</v>
      </c>
    </row>
    <row r="98" spans="2:14" ht="55.5" customHeight="1" x14ac:dyDescent="0.25">
      <c r="B98" s="282">
        <v>82</v>
      </c>
      <c r="C98" s="69"/>
      <c r="D98" s="291" t="s">
        <v>1606</v>
      </c>
      <c r="E98" s="292">
        <v>42025</v>
      </c>
      <c r="F98" s="296"/>
      <c r="G98" s="307">
        <v>8</v>
      </c>
      <c r="H98" s="69"/>
      <c r="I98" s="69"/>
      <c r="J98" s="69"/>
      <c r="K98" s="299">
        <v>36</v>
      </c>
      <c r="L98" s="69"/>
      <c r="M98" s="69"/>
      <c r="N98" s="302" t="s">
        <v>1522</v>
      </c>
    </row>
    <row r="99" spans="2:14" ht="58.5" customHeight="1" x14ac:dyDescent="0.25">
      <c r="B99" s="287">
        <v>83</v>
      </c>
      <c r="C99" s="69"/>
      <c r="D99" s="291" t="s">
        <v>1607</v>
      </c>
      <c r="E99" s="292">
        <v>42046</v>
      </c>
      <c r="F99" s="296"/>
      <c r="G99" s="307">
        <v>8</v>
      </c>
      <c r="H99" s="69"/>
      <c r="I99" s="69"/>
      <c r="J99" s="69"/>
      <c r="K99" s="299">
        <v>57</v>
      </c>
      <c r="L99" s="69"/>
      <c r="M99" s="69"/>
      <c r="N99" s="302" t="s">
        <v>1522</v>
      </c>
    </row>
    <row r="100" spans="2:14" ht="39" customHeight="1" x14ac:dyDescent="0.25">
      <c r="B100" s="287">
        <v>84</v>
      </c>
      <c r="C100" s="69"/>
      <c r="D100" s="291" t="s">
        <v>1608</v>
      </c>
      <c r="E100" s="292">
        <v>42055</v>
      </c>
      <c r="F100" s="296"/>
      <c r="G100" s="307">
        <v>8</v>
      </c>
      <c r="H100" s="69"/>
      <c r="I100" s="69"/>
      <c r="J100" s="69"/>
      <c r="K100" s="299">
        <v>33</v>
      </c>
      <c r="L100" s="69"/>
      <c r="M100" s="69"/>
      <c r="N100" s="302" t="s">
        <v>1522</v>
      </c>
    </row>
    <row r="101" spans="2:14" ht="30.75" customHeight="1" x14ac:dyDescent="0.25">
      <c r="B101" s="282">
        <v>85</v>
      </c>
      <c r="C101" s="69"/>
      <c r="D101" s="291" t="s">
        <v>1609</v>
      </c>
      <c r="E101" s="292">
        <v>42081</v>
      </c>
      <c r="F101" s="296"/>
      <c r="G101" s="307">
        <v>8</v>
      </c>
      <c r="H101" s="69"/>
      <c r="I101" s="69"/>
      <c r="J101" s="69"/>
      <c r="K101" s="299">
        <v>20</v>
      </c>
      <c r="L101" s="69"/>
      <c r="M101" s="69"/>
      <c r="N101" s="302" t="s">
        <v>1522</v>
      </c>
    </row>
    <row r="102" spans="2:14" ht="31.5" customHeight="1" x14ac:dyDescent="0.25">
      <c r="B102" s="287">
        <v>86</v>
      </c>
      <c r="C102" s="69"/>
      <c r="D102" s="291" t="s">
        <v>1610</v>
      </c>
      <c r="E102" s="292">
        <v>42082</v>
      </c>
      <c r="F102" s="292">
        <v>42089</v>
      </c>
      <c r="G102" s="307">
        <v>8</v>
      </c>
      <c r="H102" s="69"/>
      <c r="I102" s="69"/>
      <c r="J102" s="69"/>
      <c r="K102" s="299">
        <v>23</v>
      </c>
      <c r="L102" s="69"/>
      <c r="M102" s="69"/>
      <c r="N102" s="302" t="s">
        <v>1522</v>
      </c>
    </row>
    <row r="103" spans="2:14" ht="31.5" x14ac:dyDescent="0.25">
      <c r="B103" s="287">
        <v>87</v>
      </c>
      <c r="C103" s="69"/>
      <c r="D103" s="291" t="s">
        <v>1611</v>
      </c>
      <c r="E103" s="292">
        <v>42090</v>
      </c>
      <c r="F103" s="292">
        <v>42094</v>
      </c>
      <c r="G103" s="307">
        <v>8</v>
      </c>
      <c r="H103" s="69"/>
      <c r="I103" s="69"/>
      <c r="J103" s="69"/>
      <c r="K103" s="134">
        <v>87</v>
      </c>
      <c r="L103" s="69"/>
      <c r="M103" s="69"/>
      <c r="N103" s="302" t="s">
        <v>1522</v>
      </c>
    </row>
    <row r="104" spans="2:14" ht="33.75" customHeight="1" x14ac:dyDescent="0.25">
      <c r="B104" s="282">
        <v>88</v>
      </c>
      <c r="C104" s="69"/>
      <c r="D104" s="291" t="s">
        <v>1612</v>
      </c>
      <c r="E104" s="292">
        <v>42100</v>
      </c>
      <c r="F104" s="296"/>
      <c r="G104" s="307">
        <v>8</v>
      </c>
      <c r="H104" s="69"/>
      <c r="I104" s="69"/>
      <c r="J104" s="69"/>
      <c r="K104" s="299">
        <v>32</v>
      </c>
      <c r="L104" s="69"/>
      <c r="M104" s="69"/>
      <c r="N104" s="302" t="s">
        <v>1522</v>
      </c>
    </row>
    <row r="105" spans="2:14" ht="22.5" customHeight="1" x14ac:dyDescent="0.25">
      <c r="B105" s="287">
        <v>89</v>
      </c>
      <c r="C105" s="69"/>
      <c r="D105" s="291" t="s">
        <v>1613</v>
      </c>
      <c r="E105" s="292">
        <v>41922</v>
      </c>
      <c r="F105" s="296"/>
      <c r="G105" s="309">
        <v>9</v>
      </c>
      <c r="H105" s="69"/>
      <c r="I105" s="69"/>
      <c r="J105" s="69"/>
      <c r="K105" s="299">
        <v>112</v>
      </c>
      <c r="L105" s="69"/>
      <c r="M105" s="69"/>
      <c r="N105" s="132"/>
    </row>
    <row r="106" spans="2:14" ht="47.25" x14ac:dyDescent="0.25">
      <c r="B106" s="287">
        <v>90</v>
      </c>
      <c r="C106" s="69"/>
      <c r="D106" s="291" t="s">
        <v>1614</v>
      </c>
      <c r="E106" s="292">
        <v>42100</v>
      </c>
      <c r="F106" s="296"/>
      <c r="G106" s="309">
        <v>9</v>
      </c>
      <c r="H106" s="69"/>
      <c r="I106" s="69"/>
      <c r="J106" s="69"/>
      <c r="K106" s="299">
        <v>66</v>
      </c>
      <c r="L106" s="69"/>
      <c r="M106" s="69"/>
      <c r="N106" s="132"/>
    </row>
    <row r="107" spans="2:14" ht="55.5" customHeight="1" x14ac:dyDescent="0.25">
      <c r="B107" s="282">
        <v>91</v>
      </c>
      <c r="C107" s="69" t="s">
        <v>881</v>
      </c>
      <c r="D107" s="291" t="s">
        <v>1615</v>
      </c>
      <c r="E107" s="292">
        <v>42108</v>
      </c>
      <c r="F107" s="292">
        <v>42137</v>
      </c>
      <c r="G107" s="309">
        <v>9</v>
      </c>
      <c r="H107" s="69"/>
      <c r="I107" s="69"/>
      <c r="J107" s="69"/>
      <c r="K107" s="299">
        <v>43</v>
      </c>
      <c r="L107" s="69"/>
      <c r="M107" s="69"/>
      <c r="N107" s="132"/>
    </row>
    <row r="108" spans="2:14" ht="54.75" customHeight="1" x14ac:dyDescent="0.25">
      <c r="B108" s="287">
        <v>92</v>
      </c>
      <c r="C108" s="69"/>
      <c r="D108" s="291" t="s">
        <v>1616</v>
      </c>
      <c r="E108" s="292">
        <v>42146</v>
      </c>
      <c r="F108" s="296"/>
      <c r="G108" s="309">
        <v>9</v>
      </c>
      <c r="H108" s="69"/>
      <c r="I108" s="69"/>
      <c r="J108" s="69"/>
      <c r="K108" s="299">
        <v>42</v>
      </c>
      <c r="L108" s="69"/>
      <c r="M108" s="69"/>
      <c r="N108" s="132"/>
    </row>
    <row r="109" spans="2:14" ht="37.5" customHeight="1" x14ac:dyDescent="0.25">
      <c r="B109" s="287">
        <v>93</v>
      </c>
      <c r="C109" s="69"/>
      <c r="D109" s="291" t="s">
        <v>1617</v>
      </c>
      <c r="E109" s="292">
        <v>42165</v>
      </c>
      <c r="F109" s="296"/>
      <c r="G109" s="309">
        <v>9</v>
      </c>
      <c r="H109" s="69"/>
      <c r="I109" s="69"/>
      <c r="J109" s="69"/>
      <c r="K109" s="299">
        <v>43</v>
      </c>
      <c r="L109" s="69"/>
      <c r="M109" s="69"/>
      <c r="N109" s="132"/>
    </row>
    <row r="110" spans="2:14" ht="30" customHeight="1" x14ac:dyDescent="0.25">
      <c r="B110" s="282">
        <v>94</v>
      </c>
      <c r="C110" s="69"/>
      <c r="D110" s="291" t="s">
        <v>1618</v>
      </c>
      <c r="E110" s="292">
        <v>42230</v>
      </c>
      <c r="F110" s="296"/>
      <c r="G110" s="309">
        <v>9</v>
      </c>
      <c r="H110" s="69"/>
      <c r="I110" s="69"/>
      <c r="J110" s="69"/>
      <c r="K110" s="299">
        <v>97</v>
      </c>
      <c r="L110" s="69"/>
      <c r="M110" s="69"/>
      <c r="N110" s="132"/>
    </row>
    <row r="111" spans="2:14" ht="59.25" customHeight="1" x14ac:dyDescent="0.25">
      <c r="B111" s="287">
        <v>95</v>
      </c>
      <c r="C111" s="69"/>
      <c r="D111" s="291" t="s">
        <v>1619</v>
      </c>
      <c r="E111" s="292">
        <v>42270</v>
      </c>
      <c r="F111" s="292">
        <v>42271</v>
      </c>
      <c r="G111" s="309">
        <v>9</v>
      </c>
      <c r="H111" s="69"/>
      <c r="I111" s="69"/>
      <c r="J111" s="69"/>
      <c r="K111" s="299">
        <v>38</v>
      </c>
      <c r="L111" s="69"/>
      <c r="M111" s="69"/>
      <c r="N111" s="132"/>
    </row>
    <row r="112" spans="2:14" ht="45" customHeight="1" x14ac:dyDescent="0.25">
      <c r="B112" s="287">
        <v>96</v>
      </c>
      <c r="C112" s="69"/>
      <c r="D112" s="291" t="s">
        <v>1620</v>
      </c>
      <c r="E112" s="292">
        <v>41891</v>
      </c>
      <c r="F112" s="292"/>
      <c r="G112" s="309">
        <v>9</v>
      </c>
      <c r="H112" s="69"/>
      <c r="I112" s="69"/>
      <c r="J112" s="69"/>
      <c r="K112" s="299">
        <v>63</v>
      </c>
      <c r="L112" s="69"/>
      <c r="M112" s="69"/>
      <c r="N112" s="132"/>
    </row>
    <row r="113" spans="2:14" ht="43.5" customHeight="1" x14ac:dyDescent="0.25">
      <c r="B113" s="282">
        <v>97</v>
      </c>
      <c r="C113" s="69"/>
      <c r="D113" s="291" t="s">
        <v>1621</v>
      </c>
      <c r="E113" s="292">
        <v>42285</v>
      </c>
      <c r="F113" s="296"/>
      <c r="G113" s="309">
        <v>9</v>
      </c>
      <c r="H113" s="69"/>
      <c r="I113" s="69"/>
      <c r="J113" s="69"/>
      <c r="K113" s="299">
        <v>47</v>
      </c>
      <c r="L113" s="69"/>
      <c r="M113" s="69"/>
      <c r="N113" s="132"/>
    </row>
    <row r="114" spans="2:14" ht="45.75" customHeight="1" x14ac:dyDescent="0.25">
      <c r="B114" s="287">
        <v>98</v>
      </c>
      <c r="C114" s="69"/>
      <c r="D114" s="291" t="s">
        <v>1622</v>
      </c>
      <c r="E114" s="292">
        <v>42381</v>
      </c>
      <c r="F114" s="292">
        <v>42391</v>
      </c>
      <c r="G114" s="310">
        <v>10</v>
      </c>
      <c r="H114" s="69"/>
      <c r="I114" s="69"/>
      <c r="J114" s="69"/>
      <c r="K114" s="299">
        <v>39</v>
      </c>
      <c r="L114" s="69"/>
      <c r="M114" s="69"/>
      <c r="N114" s="132"/>
    </row>
    <row r="115" spans="2:14" ht="51" customHeight="1" x14ac:dyDescent="0.25">
      <c r="B115" s="287">
        <v>99</v>
      </c>
      <c r="C115" s="69"/>
      <c r="D115" s="291" t="s">
        <v>1623</v>
      </c>
      <c r="E115" s="292">
        <v>42396</v>
      </c>
      <c r="F115" s="292">
        <v>42395</v>
      </c>
      <c r="G115" s="310">
        <v>10</v>
      </c>
      <c r="H115" s="69"/>
      <c r="I115" s="69"/>
      <c r="J115" s="69"/>
      <c r="K115" s="299">
        <v>89</v>
      </c>
      <c r="L115" s="69"/>
      <c r="M115" s="69"/>
      <c r="N115" s="132"/>
    </row>
    <row r="116" spans="2:14" ht="42" customHeight="1" x14ac:dyDescent="0.25">
      <c r="B116" s="282">
        <v>100</v>
      </c>
      <c r="C116" s="69"/>
      <c r="D116" s="291" t="s">
        <v>1624</v>
      </c>
      <c r="E116" s="292">
        <v>42385</v>
      </c>
      <c r="F116" s="296"/>
      <c r="G116" s="310">
        <v>10</v>
      </c>
      <c r="H116" s="69"/>
      <c r="I116" s="69"/>
      <c r="J116" s="69"/>
      <c r="K116" s="299">
        <v>84</v>
      </c>
      <c r="L116" s="69"/>
      <c r="M116" s="69"/>
      <c r="N116" s="132"/>
    </row>
    <row r="117" spans="2:14" ht="66.75" customHeight="1" x14ac:dyDescent="0.25">
      <c r="B117" s="287">
        <v>101</v>
      </c>
      <c r="C117" s="69"/>
      <c r="D117" s="291" t="s">
        <v>1625</v>
      </c>
      <c r="E117" s="292">
        <v>42410</v>
      </c>
      <c r="F117" s="292">
        <v>42417</v>
      </c>
      <c r="G117" s="310">
        <v>10</v>
      </c>
      <c r="H117" s="69"/>
      <c r="I117" s="69"/>
      <c r="J117" s="69"/>
      <c r="K117" s="299">
        <v>69</v>
      </c>
      <c r="L117" s="69"/>
      <c r="M117" s="69"/>
      <c r="N117" s="132"/>
    </row>
    <row r="118" spans="2:14" ht="31.5" customHeight="1" x14ac:dyDescent="0.25">
      <c r="B118" s="287">
        <v>102</v>
      </c>
      <c r="C118" s="69"/>
      <c r="D118" s="291" t="s">
        <v>1626</v>
      </c>
      <c r="E118" s="292">
        <v>42410</v>
      </c>
      <c r="F118" s="292">
        <v>42417</v>
      </c>
      <c r="G118" s="310">
        <v>10</v>
      </c>
      <c r="H118" s="69"/>
      <c r="I118" s="69"/>
      <c r="J118" s="69"/>
      <c r="K118" s="299">
        <v>36</v>
      </c>
      <c r="L118" s="69"/>
      <c r="M118" s="69"/>
      <c r="N118" s="132"/>
    </row>
    <row r="119" spans="2:14" ht="41.25" customHeight="1" x14ac:dyDescent="0.25">
      <c r="B119" s="282">
        <v>103</v>
      </c>
      <c r="C119" s="69"/>
      <c r="D119" s="291" t="s">
        <v>1627</v>
      </c>
      <c r="E119" s="292">
        <v>42415</v>
      </c>
      <c r="F119" s="292">
        <v>42417</v>
      </c>
      <c r="G119" s="310">
        <v>10</v>
      </c>
      <c r="H119" s="69"/>
      <c r="I119" s="69"/>
      <c r="J119" s="69"/>
      <c r="K119" s="299">
        <v>21</v>
      </c>
      <c r="L119" s="69"/>
      <c r="M119" s="69"/>
      <c r="N119" s="132"/>
    </row>
    <row r="120" spans="2:14" ht="36" customHeight="1" x14ac:dyDescent="0.25">
      <c r="B120" s="287">
        <v>104</v>
      </c>
      <c r="C120" s="69"/>
      <c r="D120" s="291" t="s">
        <v>1628</v>
      </c>
      <c r="E120" s="292">
        <v>42415</v>
      </c>
      <c r="F120" s="292">
        <v>42417</v>
      </c>
      <c r="G120" s="310">
        <v>10</v>
      </c>
      <c r="H120" s="69"/>
      <c r="I120" s="69"/>
      <c r="J120" s="69"/>
      <c r="K120" s="299">
        <v>32</v>
      </c>
      <c r="L120" s="69"/>
      <c r="M120" s="69"/>
      <c r="N120" s="132"/>
    </row>
    <row r="121" spans="2:14" ht="30.75" customHeight="1" x14ac:dyDescent="0.25">
      <c r="B121" s="287">
        <v>105</v>
      </c>
      <c r="C121" s="69"/>
      <c r="D121" s="291" t="s">
        <v>1629</v>
      </c>
      <c r="E121" s="292">
        <v>42515</v>
      </c>
      <c r="F121" s="292">
        <v>42529</v>
      </c>
      <c r="G121" s="310">
        <v>10</v>
      </c>
      <c r="H121" s="69"/>
      <c r="I121" s="69"/>
      <c r="J121" s="69"/>
      <c r="K121" s="299">
        <v>44</v>
      </c>
      <c r="L121" s="69"/>
      <c r="M121" s="69"/>
      <c r="N121" s="132"/>
    </row>
    <row r="122" spans="2:14" ht="24.75" customHeight="1" x14ac:dyDescent="0.25">
      <c r="B122" s="282">
        <v>106</v>
      </c>
      <c r="C122" s="69"/>
      <c r="D122" s="291" t="s">
        <v>1630</v>
      </c>
      <c r="E122" s="292">
        <v>42538</v>
      </c>
      <c r="F122" s="292">
        <v>42528</v>
      </c>
      <c r="G122" s="310">
        <v>10</v>
      </c>
      <c r="H122" s="69"/>
      <c r="I122" s="69"/>
      <c r="J122" s="69"/>
      <c r="K122" s="299">
        <v>45</v>
      </c>
      <c r="L122" s="69"/>
      <c r="M122" s="69"/>
      <c r="N122" s="132"/>
    </row>
    <row r="123" spans="2:14" ht="34.5" customHeight="1" x14ac:dyDescent="0.25">
      <c r="B123" s="287">
        <v>107</v>
      </c>
      <c r="C123" s="69"/>
      <c r="D123" s="291" t="s">
        <v>1631</v>
      </c>
      <c r="E123" s="292">
        <v>42629</v>
      </c>
      <c r="F123" s="292"/>
      <c r="G123" s="310">
        <v>10</v>
      </c>
      <c r="H123" s="69"/>
      <c r="I123" s="69"/>
      <c r="J123" s="69"/>
      <c r="K123" s="299">
        <v>84</v>
      </c>
      <c r="L123" s="69"/>
      <c r="M123" s="69"/>
      <c r="N123" s="132"/>
    </row>
    <row r="124" spans="2:14" ht="43.5" customHeight="1" x14ac:dyDescent="0.25">
      <c r="B124" s="287">
        <v>108</v>
      </c>
      <c r="C124" s="69"/>
      <c r="D124" s="291" t="s">
        <v>1632</v>
      </c>
      <c r="E124" s="292">
        <v>42675</v>
      </c>
      <c r="F124" s="292">
        <v>42711</v>
      </c>
      <c r="G124" s="310">
        <v>10</v>
      </c>
      <c r="H124" s="69"/>
      <c r="I124" s="69"/>
      <c r="J124" s="69"/>
      <c r="K124" s="299">
        <v>59</v>
      </c>
      <c r="L124" s="69"/>
      <c r="M124" s="69"/>
      <c r="N124" s="132"/>
    </row>
    <row r="125" spans="2:14" ht="26.25" customHeight="1" x14ac:dyDescent="0.25">
      <c r="B125" s="282">
        <v>109</v>
      </c>
      <c r="C125" s="69"/>
      <c r="D125" s="291" t="s">
        <v>1633</v>
      </c>
      <c r="E125" s="292" t="s">
        <v>1634</v>
      </c>
      <c r="F125" s="292"/>
      <c r="G125" s="310">
        <v>10</v>
      </c>
      <c r="H125" s="69"/>
      <c r="I125" s="69"/>
      <c r="J125" s="69"/>
      <c r="K125" s="299">
        <v>74</v>
      </c>
      <c r="L125" s="69"/>
      <c r="M125" s="69"/>
      <c r="N125" s="132"/>
    </row>
    <row r="126" spans="2:14" ht="54.75" customHeight="1" x14ac:dyDescent="0.25">
      <c r="B126" s="287">
        <v>110</v>
      </c>
      <c r="C126" s="69"/>
      <c r="D126" s="164" t="s">
        <v>1635</v>
      </c>
      <c r="E126" s="292" t="s">
        <v>1634</v>
      </c>
      <c r="F126" s="296"/>
      <c r="G126" s="310">
        <v>10</v>
      </c>
      <c r="H126" s="69"/>
      <c r="I126" s="69"/>
      <c r="J126" s="69"/>
      <c r="K126" s="299">
        <v>29</v>
      </c>
      <c r="L126" s="69"/>
      <c r="M126" s="69"/>
      <c r="N126" s="132"/>
    </row>
    <row r="127" spans="2:14" ht="38.25" customHeight="1" x14ac:dyDescent="0.25">
      <c r="B127" s="287">
        <v>111</v>
      </c>
      <c r="C127" s="69"/>
      <c r="D127" s="291" t="s">
        <v>1636</v>
      </c>
      <c r="E127" s="292" t="s">
        <v>1634</v>
      </c>
      <c r="F127" s="296"/>
      <c r="G127" s="310">
        <v>10</v>
      </c>
      <c r="H127" s="69"/>
      <c r="I127" s="69"/>
      <c r="J127" s="69"/>
      <c r="K127" s="299">
        <v>47</v>
      </c>
      <c r="L127" s="69"/>
      <c r="M127" s="69"/>
      <c r="N127" s="132"/>
    </row>
    <row r="128" spans="2:14" ht="72" customHeight="1" x14ac:dyDescent="0.25">
      <c r="B128" s="282">
        <v>112</v>
      </c>
      <c r="C128" s="69"/>
      <c r="D128" s="291" t="s">
        <v>1637</v>
      </c>
      <c r="E128" s="292" t="s">
        <v>1634</v>
      </c>
      <c r="F128" s="296"/>
      <c r="G128" s="310">
        <v>10</v>
      </c>
      <c r="H128" s="69"/>
      <c r="I128" s="69"/>
      <c r="J128" s="69"/>
      <c r="K128" s="299">
        <v>117</v>
      </c>
      <c r="L128" s="69"/>
      <c r="M128" s="69"/>
      <c r="N128" s="132"/>
    </row>
    <row r="129" spans="2:14" ht="35.25" customHeight="1" x14ac:dyDescent="0.25">
      <c r="B129" s="287">
        <v>113</v>
      </c>
      <c r="C129" s="69"/>
      <c r="D129" s="291" t="s">
        <v>1638</v>
      </c>
      <c r="E129" s="292" t="s">
        <v>1634</v>
      </c>
      <c r="F129" s="296"/>
      <c r="G129" s="310">
        <v>10</v>
      </c>
      <c r="H129" s="69"/>
      <c r="I129" s="69"/>
      <c r="J129" s="69"/>
      <c r="K129" s="299">
        <v>74</v>
      </c>
      <c r="L129" s="69"/>
      <c r="M129" s="69"/>
      <c r="N129" s="132"/>
    </row>
    <row r="130" spans="2:14" ht="37.5" customHeight="1" x14ac:dyDescent="0.25">
      <c r="B130" s="287">
        <v>114</v>
      </c>
      <c r="C130" s="69"/>
      <c r="D130" s="291" t="s">
        <v>1639</v>
      </c>
      <c r="E130" s="292" t="s">
        <v>1634</v>
      </c>
      <c r="F130" s="296"/>
      <c r="G130" s="310">
        <v>10</v>
      </c>
      <c r="H130" s="69"/>
      <c r="I130" s="69"/>
      <c r="J130" s="69"/>
      <c r="K130" s="299">
        <v>55</v>
      </c>
      <c r="L130" s="69"/>
      <c r="M130" s="69"/>
      <c r="N130" s="132"/>
    </row>
    <row r="131" spans="2:14" ht="33" customHeight="1" x14ac:dyDescent="0.25">
      <c r="B131" s="282">
        <v>115</v>
      </c>
      <c r="C131" s="69"/>
      <c r="D131" s="291" t="s">
        <v>1640</v>
      </c>
      <c r="E131" s="292" t="s">
        <v>1634</v>
      </c>
      <c r="F131" s="296"/>
      <c r="G131" s="310">
        <v>10</v>
      </c>
      <c r="H131" s="69"/>
      <c r="I131" s="69"/>
      <c r="J131" s="69"/>
      <c r="K131" s="299">
        <v>14</v>
      </c>
      <c r="L131" s="69"/>
      <c r="M131" s="69"/>
      <c r="N131" s="132"/>
    </row>
    <row r="132" spans="2:14" ht="35.25" customHeight="1" x14ac:dyDescent="0.25">
      <c r="B132" s="287">
        <v>116</v>
      </c>
      <c r="C132" s="69"/>
      <c r="D132" s="291" t="s">
        <v>1641</v>
      </c>
      <c r="E132" s="292" t="s">
        <v>1634</v>
      </c>
      <c r="F132" s="296"/>
      <c r="G132" s="310">
        <v>10</v>
      </c>
      <c r="H132" s="69"/>
      <c r="I132" s="69"/>
      <c r="J132" s="69"/>
      <c r="K132" s="299">
        <v>53</v>
      </c>
      <c r="L132" s="69"/>
      <c r="M132" s="69"/>
      <c r="N132" s="132"/>
    </row>
    <row r="133" spans="2:14" ht="54" customHeight="1" x14ac:dyDescent="0.25">
      <c r="B133" s="287">
        <v>117</v>
      </c>
      <c r="C133" s="69"/>
      <c r="D133" s="291" t="s">
        <v>1642</v>
      </c>
      <c r="E133" s="292" t="s">
        <v>1634</v>
      </c>
      <c r="F133" s="296"/>
      <c r="G133" s="310">
        <v>10</v>
      </c>
      <c r="H133" s="69"/>
      <c r="I133" s="69"/>
      <c r="J133" s="69"/>
      <c r="K133" s="299">
        <v>46</v>
      </c>
      <c r="L133" s="69"/>
      <c r="M133" s="69"/>
      <c r="N133" s="132"/>
    </row>
    <row r="134" spans="2:14" ht="54" customHeight="1" x14ac:dyDescent="0.25">
      <c r="B134" s="282">
        <v>118</v>
      </c>
      <c r="C134" s="69"/>
      <c r="D134" s="291" t="s">
        <v>1643</v>
      </c>
      <c r="E134" s="311">
        <v>2017</v>
      </c>
      <c r="F134" s="296"/>
      <c r="G134" s="310">
        <v>11</v>
      </c>
      <c r="H134" s="69"/>
      <c r="I134" s="69"/>
      <c r="J134" s="69"/>
      <c r="K134" s="299">
        <v>88</v>
      </c>
      <c r="L134" s="69"/>
      <c r="M134" s="69"/>
      <c r="N134" s="132"/>
    </row>
    <row r="135" spans="2:14" ht="54" customHeight="1" x14ac:dyDescent="0.25">
      <c r="B135" s="287">
        <v>119</v>
      </c>
      <c r="C135" s="69"/>
      <c r="D135" s="291" t="s">
        <v>1644</v>
      </c>
      <c r="E135" s="311">
        <v>2017</v>
      </c>
      <c r="F135" s="296"/>
      <c r="G135" s="310">
        <v>11</v>
      </c>
      <c r="H135" s="69"/>
      <c r="I135" s="69"/>
      <c r="J135" s="69"/>
      <c r="K135" s="299">
        <v>40</v>
      </c>
      <c r="L135" s="69"/>
      <c r="M135" s="69"/>
      <c r="N135" s="132"/>
    </row>
    <row r="136" spans="2:14" ht="78.75" customHeight="1" x14ac:dyDescent="0.25">
      <c r="B136" s="287">
        <v>120</v>
      </c>
      <c r="C136" s="69"/>
      <c r="D136" s="291" t="s">
        <v>1645</v>
      </c>
      <c r="E136" s="311">
        <v>2017</v>
      </c>
      <c r="F136" s="296"/>
      <c r="G136" s="310">
        <v>11</v>
      </c>
      <c r="H136" s="69"/>
      <c r="I136" s="69"/>
      <c r="J136" s="69"/>
      <c r="K136" s="299">
        <v>37</v>
      </c>
      <c r="L136" s="69"/>
      <c r="M136" s="69"/>
      <c r="N136" s="132"/>
    </row>
    <row r="137" spans="2:14" ht="54" customHeight="1" x14ac:dyDescent="0.25">
      <c r="B137" s="282">
        <v>121</v>
      </c>
      <c r="C137" s="69"/>
      <c r="D137" s="291" t="s">
        <v>1646</v>
      </c>
      <c r="E137" s="311">
        <v>2017</v>
      </c>
      <c r="F137" s="296"/>
      <c r="G137" s="310">
        <v>11</v>
      </c>
      <c r="H137" s="69"/>
      <c r="I137" s="69"/>
      <c r="J137" s="69"/>
      <c r="K137" s="299">
        <v>80</v>
      </c>
      <c r="L137" s="69"/>
      <c r="M137" s="69"/>
      <c r="N137" s="132"/>
    </row>
    <row r="138" spans="2:14" ht="54" customHeight="1" x14ac:dyDescent="0.25">
      <c r="B138" s="287">
        <v>122</v>
      </c>
      <c r="C138" s="69"/>
      <c r="D138" s="291" t="s">
        <v>1633</v>
      </c>
      <c r="E138" s="311" t="s">
        <v>1634</v>
      </c>
      <c r="F138" s="296"/>
      <c r="G138" s="310">
        <v>11</v>
      </c>
      <c r="H138" s="69"/>
      <c r="I138" s="69"/>
      <c r="J138" s="69"/>
      <c r="K138" s="299">
        <v>74</v>
      </c>
      <c r="L138" s="69"/>
      <c r="M138" s="69"/>
      <c r="N138" s="132"/>
    </row>
    <row r="139" spans="2:14" ht="54" customHeight="1" x14ac:dyDescent="0.25">
      <c r="B139" s="287">
        <v>123</v>
      </c>
      <c r="C139" s="69"/>
      <c r="D139" s="312" t="s">
        <v>1635</v>
      </c>
      <c r="E139" s="292" t="s">
        <v>1634</v>
      </c>
      <c r="F139" s="296"/>
      <c r="G139" s="310">
        <v>11</v>
      </c>
      <c r="H139" s="69"/>
      <c r="I139" s="69"/>
      <c r="J139" s="69"/>
      <c r="K139" s="299">
        <v>29</v>
      </c>
      <c r="L139" s="69"/>
      <c r="M139" s="69"/>
      <c r="N139" s="132"/>
    </row>
    <row r="140" spans="2:14" ht="54" customHeight="1" x14ac:dyDescent="0.25">
      <c r="B140" s="282">
        <v>124</v>
      </c>
      <c r="C140" s="69"/>
      <c r="D140" s="312" t="s">
        <v>1636</v>
      </c>
      <c r="E140" s="292" t="s">
        <v>1634</v>
      </c>
      <c r="F140" s="296"/>
      <c r="G140" s="310">
        <v>11</v>
      </c>
      <c r="H140" s="69"/>
      <c r="I140" s="69"/>
      <c r="J140" s="69"/>
      <c r="K140" s="299">
        <v>47</v>
      </c>
      <c r="L140" s="69"/>
      <c r="M140" s="69"/>
      <c r="N140" s="132"/>
    </row>
    <row r="141" spans="2:14" ht="54" customHeight="1" x14ac:dyDescent="0.25">
      <c r="B141" s="287">
        <v>125</v>
      </c>
      <c r="C141" s="69"/>
      <c r="D141" s="291" t="s">
        <v>1637</v>
      </c>
      <c r="E141" s="292" t="s">
        <v>1634</v>
      </c>
      <c r="F141" s="296"/>
      <c r="G141" s="310">
        <v>11</v>
      </c>
      <c r="H141" s="69"/>
      <c r="I141" s="69"/>
      <c r="J141" s="69"/>
      <c r="K141" s="299">
        <v>117</v>
      </c>
      <c r="L141" s="69"/>
      <c r="M141" s="69"/>
      <c r="N141" s="132"/>
    </row>
    <row r="142" spans="2:14" ht="54" customHeight="1" x14ac:dyDescent="0.25">
      <c r="B142" s="287">
        <v>126</v>
      </c>
      <c r="C142" s="69"/>
      <c r="D142" s="291" t="s">
        <v>1647</v>
      </c>
      <c r="E142" s="292" t="s">
        <v>1634</v>
      </c>
      <c r="F142" s="296"/>
      <c r="G142" s="310">
        <v>11</v>
      </c>
      <c r="H142" s="69"/>
      <c r="I142" s="69"/>
      <c r="J142" s="69"/>
      <c r="K142" s="299">
        <v>74</v>
      </c>
      <c r="L142" s="69"/>
      <c r="M142" s="69"/>
      <c r="N142" s="132"/>
    </row>
    <row r="143" spans="2:14" ht="54" customHeight="1" x14ac:dyDescent="0.25">
      <c r="B143" s="282">
        <v>127</v>
      </c>
      <c r="C143" s="69"/>
      <c r="D143" s="291" t="s">
        <v>1639</v>
      </c>
      <c r="E143" s="292" t="s">
        <v>1648</v>
      </c>
      <c r="F143" s="296"/>
      <c r="G143" s="310">
        <v>11</v>
      </c>
      <c r="H143" s="69"/>
      <c r="I143" s="69"/>
      <c r="J143" s="69"/>
      <c r="K143" s="299">
        <v>55</v>
      </c>
      <c r="L143" s="69"/>
      <c r="M143" s="69"/>
      <c r="N143" s="132"/>
    </row>
    <row r="144" spans="2:14" ht="54" customHeight="1" x14ac:dyDescent="0.25">
      <c r="B144" s="287">
        <v>128</v>
      </c>
      <c r="C144" s="69"/>
      <c r="D144" s="291" t="s">
        <v>1640</v>
      </c>
      <c r="E144" s="292" t="s">
        <v>1634</v>
      </c>
      <c r="F144" s="296"/>
      <c r="G144" s="310">
        <v>11</v>
      </c>
      <c r="H144" s="69"/>
      <c r="I144" s="69"/>
      <c r="J144" s="69"/>
      <c r="K144" s="299">
        <v>14</v>
      </c>
      <c r="L144" s="69"/>
      <c r="M144" s="69"/>
      <c r="N144" s="132"/>
    </row>
    <row r="145" spans="2:14" ht="54" customHeight="1" x14ac:dyDescent="0.25">
      <c r="B145" s="287">
        <v>129</v>
      </c>
      <c r="C145" s="69"/>
      <c r="D145" s="291" t="s">
        <v>1649</v>
      </c>
      <c r="E145" s="292" t="s">
        <v>1634</v>
      </c>
      <c r="F145" s="296"/>
      <c r="G145" s="310">
        <v>11</v>
      </c>
      <c r="H145" s="69"/>
      <c r="I145" s="69"/>
      <c r="J145" s="69"/>
      <c r="K145" s="299">
        <v>53</v>
      </c>
      <c r="L145" s="69"/>
      <c r="M145" s="69"/>
      <c r="N145" s="132"/>
    </row>
    <row r="146" spans="2:14" ht="54" customHeight="1" x14ac:dyDescent="0.25">
      <c r="B146" s="282">
        <v>130</v>
      </c>
      <c r="C146" s="69"/>
      <c r="D146" s="291" t="s">
        <v>1642</v>
      </c>
      <c r="E146" s="292" t="s">
        <v>1634</v>
      </c>
      <c r="F146" s="296"/>
      <c r="G146" s="310">
        <v>11</v>
      </c>
      <c r="H146" s="69"/>
      <c r="I146" s="69"/>
      <c r="J146" s="69"/>
      <c r="K146" s="299">
        <v>46</v>
      </c>
      <c r="L146" s="69"/>
      <c r="M146" s="69"/>
      <c r="N146" s="132"/>
    </row>
    <row r="147" spans="2:14" ht="39" customHeight="1" x14ac:dyDescent="0.25">
      <c r="B147" s="287">
        <v>131</v>
      </c>
      <c r="C147" s="69"/>
      <c r="D147" s="291" t="s">
        <v>1627</v>
      </c>
      <c r="E147" s="292">
        <v>42779</v>
      </c>
      <c r="F147" s="292">
        <v>42811</v>
      </c>
      <c r="G147" s="211">
        <v>12</v>
      </c>
      <c r="H147" s="69"/>
      <c r="I147" s="69"/>
      <c r="J147" s="69"/>
      <c r="K147" s="299">
        <v>47</v>
      </c>
      <c r="L147" s="69"/>
      <c r="M147" s="69"/>
      <c r="N147" s="132"/>
    </row>
    <row r="148" spans="2:14" ht="87" customHeight="1" x14ac:dyDescent="0.25">
      <c r="B148" s="287">
        <v>132</v>
      </c>
      <c r="C148" s="69"/>
      <c r="D148" s="291" t="s">
        <v>1650</v>
      </c>
      <c r="E148" s="313">
        <v>42786</v>
      </c>
      <c r="F148" s="313"/>
      <c r="G148" s="211">
        <v>12</v>
      </c>
      <c r="H148" s="314"/>
      <c r="I148" s="314"/>
      <c r="J148" s="314"/>
      <c r="K148" s="299">
        <v>288</v>
      </c>
      <c r="L148" s="69"/>
      <c r="M148" s="69"/>
      <c r="N148" s="132"/>
    </row>
    <row r="149" spans="2:14" ht="58.5" customHeight="1" x14ac:dyDescent="0.25">
      <c r="B149" s="282">
        <v>133</v>
      </c>
      <c r="C149" s="69"/>
      <c r="D149" s="291" t="s">
        <v>1651</v>
      </c>
      <c r="E149" s="313">
        <v>42866</v>
      </c>
      <c r="F149" s="292">
        <v>42899</v>
      </c>
      <c r="G149" s="211">
        <v>12</v>
      </c>
      <c r="H149" s="69"/>
      <c r="I149" s="69"/>
      <c r="J149" s="69"/>
      <c r="K149" s="299">
        <v>70</v>
      </c>
      <c r="L149" s="69"/>
      <c r="M149" s="69"/>
      <c r="N149" s="132"/>
    </row>
    <row r="150" spans="2:14" ht="55.5" customHeight="1" x14ac:dyDescent="0.25">
      <c r="B150" s="287">
        <v>134</v>
      </c>
      <c r="C150" s="69"/>
      <c r="D150" s="291" t="s">
        <v>1652</v>
      </c>
      <c r="E150" s="313">
        <v>42866</v>
      </c>
      <c r="F150" s="313">
        <v>42888</v>
      </c>
      <c r="G150" s="211">
        <v>12</v>
      </c>
      <c r="H150" s="314"/>
      <c r="I150" s="314"/>
      <c r="J150" s="314"/>
      <c r="K150" s="299">
        <v>70</v>
      </c>
      <c r="L150" s="69"/>
      <c r="M150" s="69"/>
      <c r="N150" s="132"/>
    </row>
    <row r="151" spans="2:14" ht="28.5" customHeight="1" x14ac:dyDescent="0.25">
      <c r="B151" s="287">
        <v>135</v>
      </c>
      <c r="C151" s="69"/>
      <c r="D151" s="291" t="s">
        <v>1653</v>
      </c>
      <c r="E151" s="313">
        <v>42880</v>
      </c>
      <c r="F151" s="313">
        <v>42907</v>
      </c>
      <c r="G151" s="211">
        <v>12</v>
      </c>
      <c r="H151" s="69"/>
      <c r="I151" s="69"/>
      <c r="J151" s="69"/>
      <c r="K151" s="299">
        <v>76</v>
      </c>
      <c r="L151" s="69"/>
      <c r="M151" s="69"/>
      <c r="N151" s="132"/>
    </row>
    <row r="152" spans="2:14" ht="51.75" customHeight="1" x14ac:dyDescent="0.25">
      <c r="B152" s="282">
        <v>136</v>
      </c>
      <c r="C152" s="69"/>
      <c r="D152" s="291" t="s">
        <v>1654</v>
      </c>
      <c r="E152" s="313">
        <v>42881</v>
      </c>
      <c r="F152" s="313">
        <v>42907</v>
      </c>
      <c r="G152" s="211">
        <v>12</v>
      </c>
      <c r="H152" s="69"/>
      <c r="I152" s="69"/>
      <c r="J152" s="69"/>
      <c r="K152" s="299">
        <v>95</v>
      </c>
      <c r="L152" s="69"/>
      <c r="M152" s="69"/>
      <c r="N152" s="132"/>
    </row>
    <row r="153" spans="2:14" ht="51.75" customHeight="1" x14ac:dyDescent="0.25">
      <c r="B153" s="287">
        <v>137</v>
      </c>
      <c r="C153" s="69"/>
      <c r="D153" s="291" t="s">
        <v>1655</v>
      </c>
      <c r="E153" s="313">
        <v>42885</v>
      </c>
      <c r="F153" s="313">
        <v>42993</v>
      </c>
      <c r="G153" s="211">
        <v>12</v>
      </c>
      <c r="H153" s="69"/>
      <c r="I153" s="69"/>
      <c r="J153" s="69"/>
      <c r="K153" s="299">
        <v>209</v>
      </c>
      <c r="L153" s="69"/>
      <c r="M153" s="69"/>
      <c r="N153" s="132"/>
    </row>
    <row r="154" spans="2:14" ht="24" customHeight="1" x14ac:dyDescent="0.25">
      <c r="B154" s="287">
        <v>138</v>
      </c>
      <c r="C154" s="314"/>
      <c r="D154" s="291" t="s">
        <v>1656</v>
      </c>
      <c r="E154" s="313">
        <v>42881</v>
      </c>
      <c r="F154" s="315" t="s">
        <v>1657</v>
      </c>
      <c r="G154" s="211">
        <v>12</v>
      </c>
      <c r="H154" s="314"/>
      <c r="I154" s="314"/>
      <c r="J154" s="314"/>
      <c r="K154" s="299">
        <v>154</v>
      </c>
      <c r="L154" s="314"/>
      <c r="M154" s="314"/>
      <c r="N154" s="316"/>
    </row>
    <row r="155" spans="2:14" ht="51.75" customHeight="1" x14ac:dyDescent="0.25">
      <c r="B155" s="282">
        <v>139</v>
      </c>
      <c r="C155" s="69"/>
      <c r="D155" s="291" t="s">
        <v>1658</v>
      </c>
      <c r="E155" s="313">
        <v>42906</v>
      </c>
      <c r="F155" s="313">
        <v>42916</v>
      </c>
      <c r="G155" s="211">
        <v>12</v>
      </c>
      <c r="H155" s="314"/>
      <c r="I155" s="314"/>
      <c r="J155" s="314"/>
      <c r="K155" s="299">
        <v>86</v>
      </c>
      <c r="L155" s="69"/>
      <c r="M155" s="69"/>
      <c r="N155" s="132"/>
    </row>
    <row r="156" spans="2:14" ht="28.5" customHeight="1" x14ac:dyDescent="0.25">
      <c r="B156" s="287">
        <v>140</v>
      </c>
      <c r="C156" s="69"/>
      <c r="D156" s="291" t="s">
        <v>1659</v>
      </c>
      <c r="E156" s="313">
        <v>42906</v>
      </c>
      <c r="F156" s="313">
        <v>42914</v>
      </c>
      <c r="G156" s="211">
        <v>12</v>
      </c>
      <c r="H156" s="314"/>
      <c r="I156" s="314"/>
      <c r="J156" s="314"/>
      <c r="K156" s="299">
        <v>69</v>
      </c>
      <c r="L156" s="69"/>
      <c r="M156" s="69"/>
      <c r="N156" s="132"/>
    </row>
    <row r="157" spans="2:14" ht="30" customHeight="1" x14ac:dyDescent="0.25">
      <c r="B157" s="287">
        <v>141</v>
      </c>
      <c r="C157" s="69"/>
      <c r="D157" s="291" t="s">
        <v>1660</v>
      </c>
      <c r="E157" s="292">
        <v>42915</v>
      </c>
      <c r="F157" s="292">
        <v>42916</v>
      </c>
      <c r="G157" s="211">
        <v>12</v>
      </c>
      <c r="H157" s="69"/>
      <c r="I157" s="69"/>
      <c r="J157" s="69"/>
      <c r="K157" s="299">
        <v>74</v>
      </c>
      <c r="L157" s="69"/>
      <c r="M157" s="69"/>
      <c r="N157" s="132"/>
    </row>
    <row r="158" spans="2:14" ht="33" customHeight="1" x14ac:dyDescent="0.25">
      <c r="B158" s="282">
        <v>142</v>
      </c>
      <c r="C158" s="69"/>
      <c r="D158" s="291" t="s">
        <v>1661</v>
      </c>
      <c r="E158" s="313">
        <v>42920</v>
      </c>
      <c r="F158" s="313">
        <v>42877</v>
      </c>
      <c r="G158" s="211">
        <v>12</v>
      </c>
      <c r="H158" s="314"/>
      <c r="I158" s="314"/>
      <c r="J158" s="314"/>
      <c r="K158" s="299">
        <v>101</v>
      </c>
      <c r="L158" s="69"/>
      <c r="M158" s="69"/>
      <c r="N158" s="132"/>
    </row>
    <row r="159" spans="2:14" ht="43.5" customHeight="1" x14ac:dyDescent="0.25">
      <c r="B159" s="287">
        <v>143</v>
      </c>
      <c r="C159" s="69"/>
      <c r="D159" s="291" t="s">
        <v>1662</v>
      </c>
      <c r="E159" s="292">
        <v>42923</v>
      </c>
      <c r="F159" s="292">
        <v>42949</v>
      </c>
      <c r="G159" s="211">
        <v>12</v>
      </c>
      <c r="H159" s="69"/>
      <c r="I159" s="69"/>
      <c r="J159" s="69"/>
      <c r="K159" s="299">
        <v>67</v>
      </c>
      <c r="L159" s="69"/>
      <c r="M159" s="69"/>
      <c r="N159" s="132"/>
    </row>
    <row r="160" spans="2:14" ht="36" customHeight="1" x14ac:dyDescent="0.25">
      <c r="B160" s="287">
        <v>144</v>
      </c>
      <c r="C160" s="69"/>
      <c r="D160" s="291" t="s">
        <v>1663</v>
      </c>
      <c r="E160" s="292">
        <v>42926</v>
      </c>
      <c r="F160" s="292">
        <v>42942</v>
      </c>
      <c r="G160" s="317">
        <v>13</v>
      </c>
      <c r="H160" s="69"/>
      <c r="I160" s="69"/>
      <c r="J160" s="69"/>
      <c r="K160" s="299">
        <v>77</v>
      </c>
      <c r="L160" s="69"/>
      <c r="M160" s="69"/>
      <c r="N160" s="132"/>
    </row>
    <row r="161" spans="2:14" ht="90" customHeight="1" x14ac:dyDescent="0.25">
      <c r="B161" s="282">
        <v>145</v>
      </c>
      <c r="C161" s="69"/>
      <c r="D161" s="291" t="s">
        <v>1664</v>
      </c>
      <c r="E161" s="313">
        <v>42933</v>
      </c>
      <c r="F161" s="313">
        <v>42940</v>
      </c>
      <c r="G161" s="317">
        <v>13</v>
      </c>
      <c r="H161" s="314"/>
      <c r="I161" s="314"/>
      <c r="J161" s="314"/>
      <c r="K161" s="299">
        <v>61</v>
      </c>
      <c r="L161" s="69"/>
      <c r="M161" s="69"/>
      <c r="N161" s="132"/>
    </row>
    <row r="162" spans="2:14" ht="29.25" customHeight="1" x14ac:dyDescent="0.25">
      <c r="B162" s="287">
        <v>146</v>
      </c>
      <c r="C162" s="69"/>
      <c r="D162" s="291" t="s">
        <v>1665</v>
      </c>
      <c r="E162" s="292">
        <v>42947</v>
      </c>
      <c r="F162" s="292">
        <v>43017</v>
      </c>
      <c r="G162" s="317">
        <v>13</v>
      </c>
      <c r="H162" s="69"/>
      <c r="I162" s="69"/>
      <c r="J162" s="69"/>
      <c r="K162" s="299">
        <v>147</v>
      </c>
      <c r="L162" s="69"/>
      <c r="M162" s="69"/>
      <c r="N162" s="132"/>
    </row>
    <row r="163" spans="2:14" ht="36" customHeight="1" x14ac:dyDescent="0.25">
      <c r="B163" s="287">
        <v>147</v>
      </c>
      <c r="C163" s="69"/>
      <c r="D163" s="291" t="s">
        <v>1666</v>
      </c>
      <c r="E163" s="292">
        <v>42955</v>
      </c>
      <c r="F163" s="292">
        <v>42817</v>
      </c>
      <c r="G163" s="317">
        <v>13</v>
      </c>
      <c r="H163" s="69"/>
      <c r="I163" s="69"/>
      <c r="J163" s="69"/>
      <c r="K163" s="299">
        <v>95</v>
      </c>
      <c r="L163" s="69"/>
      <c r="M163" s="69"/>
      <c r="N163" s="132"/>
    </row>
    <row r="164" spans="2:14" ht="31.5" customHeight="1" x14ac:dyDescent="0.25">
      <c r="B164" s="282">
        <v>148</v>
      </c>
      <c r="C164" s="69"/>
      <c r="D164" s="291" t="s">
        <v>1667</v>
      </c>
      <c r="E164" s="313">
        <v>42968</v>
      </c>
      <c r="F164" s="313">
        <v>43026</v>
      </c>
      <c r="G164" s="317">
        <v>13</v>
      </c>
      <c r="H164" s="314"/>
      <c r="I164" s="314"/>
      <c r="J164" s="314"/>
      <c r="K164" s="299">
        <v>84</v>
      </c>
      <c r="L164" s="69"/>
      <c r="M164" s="69"/>
      <c r="N164" s="132"/>
    </row>
    <row r="165" spans="2:14" ht="36" customHeight="1" x14ac:dyDescent="0.25">
      <c r="B165" s="287">
        <v>149</v>
      </c>
      <c r="C165" s="69"/>
      <c r="D165" s="291" t="s">
        <v>1668</v>
      </c>
      <c r="E165" s="313">
        <v>42970</v>
      </c>
      <c r="F165" s="313">
        <v>42529</v>
      </c>
      <c r="G165" s="317">
        <v>13</v>
      </c>
      <c r="H165" s="314"/>
      <c r="I165" s="314"/>
      <c r="J165" s="314"/>
      <c r="K165" s="299">
        <v>107</v>
      </c>
      <c r="L165" s="69"/>
      <c r="M165" s="69"/>
      <c r="N165" s="132"/>
    </row>
    <row r="166" spans="2:14" ht="64.5" customHeight="1" x14ac:dyDescent="0.25">
      <c r="B166" s="287">
        <v>150</v>
      </c>
      <c r="C166" s="69"/>
      <c r="D166" s="291" t="s">
        <v>1669</v>
      </c>
      <c r="E166" s="313">
        <v>42975</v>
      </c>
      <c r="F166" s="313">
        <v>43033</v>
      </c>
      <c r="G166" s="317">
        <v>13</v>
      </c>
      <c r="H166" s="314"/>
      <c r="I166" s="314"/>
      <c r="J166" s="314"/>
      <c r="K166" s="299">
        <v>147</v>
      </c>
      <c r="L166" s="69"/>
      <c r="M166" s="69"/>
      <c r="N166" s="132"/>
    </row>
    <row r="167" spans="2:14" ht="65.25" customHeight="1" x14ac:dyDescent="0.25">
      <c r="B167" s="282">
        <v>151</v>
      </c>
      <c r="C167" s="69"/>
      <c r="D167" s="291" t="s">
        <v>1670</v>
      </c>
      <c r="E167" s="292">
        <v>42976</v>
      </c>
      <c r="F167" s="292">
        <v>42983</v>
      </c>
      <c r="G167" s="317">
        <v>13</v>
      </c>
      <c r="H167" s="69"/>
      <c r="I167" s="69"/>
      <c r="J167" s="69"/>
      <c r="K167" s="299">
        <v>84</v>
      </c>
      <c r="L167" s="69"/>
      <c r="M167" s="69"/>
      <c r="N167" s="132"/>
    </row>
    <row r="168" spans="2:14" ht="36" customHeight="1" x14ac:dyDescent="0.25">
      <c r="B168" s="287">
        <v>152</v>
      </c>
      <c r="C168" s="69"/>
      <c r="D168" s="291" t="s">
        <v>1671</v>
      </c>
      <c r="E168" s="313">
        <v>42992</v>
      </c>
      <c r="F168" s="313">
        <v>42992</v>
      </c>
      <c r="G168" s="317">
        <v>13</v>
      </c>
      <c r="H168" s="314"/>
      <c r="I168" s="314"/>
      <c r="J168" s="314"/>
      <c r="K168" s="299">
        <v>58</v>
      </c>
      <c r="L168" s="69"/>
      <c r="M168" s="69"/>
      <c r="N168" s="132"/>
    </row>
    <row r="169" spans="2:14" ht="36" customHeight="1" x14ac:dyDescent="0.25">
      <c r="B169" s="287">
        <v>153</v>
      </c>
      <c r="C169" s="69"/>
      <c r="D169" s="291" t="s">
        <v>1672</v>
      </c>
      <c r="E169" s="313">
        <v>42993</v>
      </c>
      <c r="F169" s="313">
        <v>43004</v>
      </c>
      <c r="G169" s="317">
        <v>13</v>
      </c>
      <c r="H169" s="314"/>
      <c r="I169" s="314"/>
      <c r="J169" s="314"/>
      <c r="K169" s="299">
        <v>84</v>
      </c>
      <c r="L169" s="69"/>
      <c r="M169" s="69"/>
      <c r="N169" s="132"/>
    </row>
    <row r="170" spans="2:14" ht="40.5" customHeight="1" x14ac:dyDescent="0.25">
      <c r="B170" s="282">
        <v>154</v>
      </c>
      <c r="C170" s="69"/>
      <c r="D170" s="291" t="s">
        <v>1673</v>
      </c>
      <c r="E170" s="313">
        <v>43009</v>
      </c>
      <c r="F170" s="313">
        <v>43031</v>
      </c>
      <c r="G170" s="317">
        <v>13</v>
      </c>
      <c r="H170" s="314"/>
      <c r="I170" s="314"/>
      <c r="J170" s="314"/>
      <c r="K170" s="299">
        <v>87</v>
      </c>
      <c r="L170" s="69"/>
      <c r="M170" s="69"/>
      <c r="N170" s="132"/>
    </row>
    <row r="171" spans="2:14" ht="59.25" customHeight="1" x14ac:dyDescent="0.25">
      <c r="B171" s="287">
        <v>155</v>
      </c>
      <c r="C171" s="69"/>
      <c r="D171" s="291" t="s">
        <v>1674</v>
      </c>
      <c r="E171" s="313">
        <v>43010</v>
      </c>
      <c r="F171" s="313">
        <v>43017</v>
      </c>
      <c r="G171" s="317">
        <v>13</v>
      </c>
      <c r="H171" s="314"/>
      <c r="I171" s="314"/>
      <c r="J171" s="314"/>
      <c r="K171" s="299">
        <v>92</v>
      </c>
      <c r="L171" s="69"/>
      <c r="M171" s="69"/>
      <c r="N171" s="132"/>
    </row>
    <row r="172" spans="2:14" ht="49.5" customHeight="1" x14ac:dyDescent="0.25">
      <c r="B172" s="287">
        <v>156</v>
      </c>
      <c r="C172" s="69"/>
      <c r="D172" s="291" t="s">
        <v>1675</v>
      </c>
      <c r="E172" s="313">
        <v>43012</v>
      </c>
      <c r="F172" s="313">
        <v>43054</v>
      </c>
      <c r="G172" s="317">
        <v>13</v>
      </c>
      <c r="H172" s="314"/>
      <c r="I172" s="314"/>
      <c r="J172" s="314"/>
      <c r="K172" s="299">
        <v>168</v>
      </c>
      <c r="L172" s="69"/>
      <c r="M172" s="69"/>
      <c r="N172" s="132"/>
    </row>
    <row r="173" spans="2:14" ht="41.25" customHeight="1" x14ac:dyDescent="0.25">
      <c r="B173" s="282">
        <v>157</v>
      </c>
      <c r="C173" s="69"/>
      <c r="D173" s="291" t="s">
        <v>1676</v>
      </c>
      <c r="E173" s="313">
        <v>43020</v>
      </c>
      <c r="F173" s="313">
        <v>43046</v>
      </c>
      <c r="G173" s="317">
        <v>13</v>
      </c>
      <c r="H173" s="314"/>
      <c r="I173" s="314"/>
      <c r="J173" s="314"/>
      <c r="K173" s="299">
        <v>54</v>
      </c>
      <c r="L173" s="69"/>
      <c r="M173" s="69"/>
      <c r="N173" s="132"/>
    </row>
    <row r="174" spans="2:14" ht="48" customHeight="1" x14ac:dyDescent="0.25">
      <c r="B174" s="287">
        <v>158</v>
      </c>
      <c r="C174" s="69"/>
      <c r="D174" s="291" t="s">
        <v>1677</v>
      </c>
      <c r="E174" s="313">
        <v>43035</v>
      </c>
      <c r="F174" s="313">
        <v>43046</v>
      </c>
      <c r="G174" s="318">
        <v>14</v>
      </c>
      <c r="H174" s="314"/>
      <c r="I174" s="314"/>
      <c r="J174" s="314"/>
      <c r="K174" s="299">
        <v>86</v>
      </c>
      <c r="L174" s="69"/>
      <c r="M174" s="69"/>
      <c r="N174" s="132"/>
    </row>
    <row r="175" spans="2:14" ht="28.5" customHeight="1" x14ac:dyDescent="0.25">
      <c r="B175" s="287">
        <v>159</v>
      </c>
      <c r="C175" s="69"/>
      <c r="D175" s="291" t="s">
        <v>1678</v>
      </c>
      <c r="E175" s="313">
        <v>43038</v>
      </c>
      <c r="F175" s="313">
        <v>43048</v>
      </c>
      <c r="G175" s="318">
        <v>14</v>
      </c>
      <c r="H175" s="314"/>
      <c r="I175" s="314"/>
      <c r="J175" s="314"/>
      <c r="K175" s="299">
        <v>94</v>
      </c>
      <c r="L175" s="69"/>
      <c r="M175" s="69"/>
      <c r="N175" s="132"/>
    </row>
    <row r="176" spans="2:14" ht="42.75" customHeight="1" x14ac:dyDescent="0.25">
      <c r="B176" s="282">
        <v>160</v>
      </c>
      <c r="C176" s="69"/>
      <c r="D176" s="291" t="s">
        <v>1679</v>
      </c>
      <c r="E176" s="292">
        <v>43041</v>
      </c>
      <c r="F176" s="292">
        <v>43053</v>
      </c>
      <c r="G176" s="318">
        <v>14</v>
      </c>
      <c r="H176" s="69"/>
      <c r="I176" s="69"/>
      <c r="J176" s="69"/>
      <c r="K176" s="299">
        <v>145</v>
      </c>
      <c r="L176" s="69"/>
      <c r="M176" s="69"/>
      <c r="N176" s="132"/>
    </row>
    <row r="177" spans="2:14" ht="41.25" customHeight="1" x14ac:dyDescent="0.25">
      <c r="B177" s="287">
        <v>161</v>
      </c>
      <c r="C177" s="69"/>
      <c r="D177" s="291" t="s">
        <v>1680</v>
      </c>
      <c r="E177" s="313">
        <v>43046</v>
      </c>
      <c r="F177" s="313">
        <v>43054</v>
      </c>
      <c r="G177" s="318">
        <v>14</v>
      </c>
      <c r="H177" s="314"/>
      <c r="I177" s="314"/>
      <c r="J177" s="314"/>
      <c r="K177" s="299">
        <v>83</v>
      </c>
      <c r="L177" s="69"/>
      <c r="M177" s="69"/>
      <c r="N177" s="132"/>
    </row>
    <row r="178" spans="2:14" ht="39.75" customHeight="1" x14ac:dyDescent="0.25">
      <c r="B178" s="287">
        <v>162</v>
      </c>
      <c r="C178" s="69"/>
      <c r="D178" s="291" t="s">
        <v>1681</v>
      </c>
      <c r="E178" s="313">
        <v>43047</v>
      </c>
      <c r="F178" s="313">
        <v>43054</v>
      </c>
      <c r="G178" s="318">
        <v>14</v>
      </c>
      <c r="H178" s="314"/>
      <c r="I178" s="314"/>
      <c r="J178" s="314"/>
      <c r="K178" s="299">
        <v>107</v>
      </c>
      <c r="L178" s="69"/>
      <c r="M178" s="69"/>
      <c r="N178" s="132"/>
    </row>
    <row r="179" spans="2:14" ht="37.5" customHeight="1" x14ac:dyDescent="0.25">
      <c r="B179" s="282">
        <v>163</v>
      </c>
      <c r="C179" s="69"/>
      <c r="D179" s="291" t="s">
        <v>1682</v>
      </c>
      <c r="E179" s="313">
        <v>43054</v>
      </c>
      <c r="F179" s="313">
        <v>43061</v>
      </c>
      <c r="G179" s="318">
        <v>14</v>
      </c>
      <c r="H179" s="314"/>
      <c r="I179" s="314"/>
      <c r="J179" s="314"/>
      <c r="K179" s="299">
        <v>122</v>
      </c>
      <c r="L179" s="69"/>
      <c r="M179" s="69"/>
      <c r="N179" s="132"/>
    </row>
    <row r="180" spans="2:14" ht="53.25" customHeight="1" x14ac:dyDescent="0.25">
      <c r="B180" s="287">
        <v>164</v>
      </c>
      <c r="C180" s="69"/>
      <c r="D180" s="291" t="s">
        <v>1683</v>
      </c>
      <c r="E180" s="292">
        <v>43031</v>
      </c>
      <c r="F180" s="296"/>
      <c r="G180" s="318">
        <v>14</v>
      </c>
      <c r="H180" s="69"/>
      <c r="I180" s="69"/>
      <c r="J180" s="69"/>
      <c r="K180" s="299">
        <v>113</v>
      </c>
      <c r="L180" s="69"/>
      <c r="M180" s="69"/>
      <c r="N180" s="132"/>
    </row>
    <row r="181" spans="2:14" ht="49.5" customHeight="1" x14ac:dyDescent="0.25">
      <c r="B181" s="287">
        <v>165</v>
      </c>
      <c r="C181" s="69"/>
      <c r="D181" s="291" t="s">
        <v>1684</v>
      </c>
      <c r="E181" s="313" t="s">
        <v>1685</v>
      </c>
      <c r="F181" s="315"/>
      <c r="G181" s="318">
        <v>14</v>
      </c>
      <c r="H181" s="314"/>
      <c r="I181" s="314"/>
      <c r="J181" s="314"/>
      <c r="K181" s="299">
        <v>54</v>
      </c>
      <c r="L181" s="69"/>
      <c r="M181" s="69"/>
      <c r="N181" s="132"/>
    </row>
    <row r="182" spans="2:14" ht="36.75" customHeight="1" x14ac:dyDescent="0.25">
      <c r="B182" s="282">
        <v>166</v>
      </c>
      <c r="C182" s="69"/>
      <c r="D182" s="291" t="s">
        <v>1686</v>
      </c>
      <c r="E182" s="313" t="s">
        <v>1685</v>
      </c>
      <c r="F182" s="315"/>
      <c r="G182" s="318">
        <v>14</v>
      </c>
      <c r="H182" s="314"/>
      <c r="I182" s="314"/>
      <c r="J182" s="314"/>
      <c r="K182" s="299">
        <v>26</v>
      </c>
      <c r="L182" s="69"/>
      <c r="M182" s="69"/>
      <c r="N182" s="132"/>
    </row>
    <row r="183" spans="2:14" ht="51.75" customHeight="1" x14ac:dyDescent="0.25">
      <c r="B183" s="287">
        <v>167</v>
      </c>
      <c r="C183" s="69"/>
      <c r="D183" s="291" t="s">
        <v>1687</v>
      </c>
      <c r="E183" s="313" t="s">
        <v>1685</v>
      </c>
      <c r="F183" s="315"/>
      <c r="G183" s="318">
        <v>14</v>
      </c>
      <c r="H183" s="314"/>
      <c r="I183" s="314"/>
      <c r="J183" s="314"/>
      <c r="K183" s="299">
        <v>44</v>
      </c>
      <c r="L183" s="69"/>
      <c r="M183" s="69"/>
      <c r="N183" s="132"/>
    </row>
    <row r="184" spans="2:14" ht="40.5" customHeight="1" x14ac:dyDescent="0.25">
      <c r="B184" s="287">
        <v>168</v>
      </c>
      <c r="C184" s="69"/>
      <c r="D184" s="291" t="s">
        <v>1688</v>
      </c>
      <c r="E184" s="313" t="s">
        <v>1685</v>
      </c>
      <c r="F184" s="315"/>
      <c r="G184" s="318">
        <v>14</v>
      </c>
      <c r="H184" s="314"/>
      <c r="I184" s="314"/>
      <c r="J184" s="314"/>
      <c r="K184" s="299">
        <v>23</v>
      </c>
      <c r="L184" s="69"/>
      <c r="M184" s="69"/>
      <c r="N184" s="132"/>
    </row>
    <row r="185" spans="2:14" ht="39" customHeight="1" x14ac:dyDescent="0.25">
      <c r="B185" s="282">
        <v>169</v>
      </c>
      <c r="C185" s="69"/>
      <c r="D185" s="291" t="s">
        <v>1689</v>
      </c>
      <c r="E185" s="313" t="s">
        <v>1685</v>
      </c>
      <c r="F185" s="315"/>
      <c r="G185" s="318">
        <v>14</v>
      </c>
      <c r="H185" s="314"/>
      <c r="I185" s="314"/>
      <c r="J185" s="314"/>
      <c r="K185" s="299">
        <v>29</v>
      </c>
      <c r="L185" s="69"/>
      <c r="M185" s="69"/>
      <c r="N185" s="132"/>
    </row>
    <row r="186" spans="2:14" ht="54.75" customHeight="1" x14ac:dyDescent="0.25">
      <c r="B186" s="287">
        <v>170</v>
      </c>
      <c r="C186" s="69"/>
      <c r="D186" s="291" t="s">
        <v>1690</v>
      </c>
      <c r="E186" s="313" t="s">
        <v>1685</v>
      </c>
      <c r="F186" s="315"/>
      <c r="G186" s="318">
        <v>14</v>
      </c>
      <c r="H186" s="314"/>
      <c r="I186" s="314"/>
      <c r="J186" s="314"/>
      <c r="K186" s="299">
        <v>25</v>
      </c>
      <c r="L186" s="69"/>
      <c r="M186" s="69"/>
      <c r="N186" s="132"/>
    </row>
    <row r="187" spans="2:14" ht="44.25" customHeight="1" x14ac:dyDescent="0.25">
      <c r="B187" s="287">
        <v>171</v>
      </c>
      <c r="C187" s="69"/>
      <c r="D187" s="291" t="s">
        <v>1691</v>
      </c>
      <c r="E187" s="313" t="s">
        <v>1685</v>
      </c>
      <c r="F187" s="315"/>
      <c r="G187" s="318">
        <v>14</v>
      </c>
      <c r="H187" s="314"/>
      <c r="I187" s="314"/>
      <c r="J187" s="314"/>
      <c r="K187" s="299">
        <v>29</v>
      </c>
      <c r="L187" s="69"/>
      <c r="M187" s="69"/>
      <c r="N187" s="132"/>
    </row>
    <row r="188" spans="2:14" ht="40.5" customHeight="1" x14ac:dyDescent="0.25">
      <c r="B188" s="282">
        <v>172</v>
      </c>
      <c r="C188" s="69"/>
      <c r="D188" s="291" t="s">
        <v>1692</v>
      </c>
      <c r="E188" s="313" t="s">
        <v>1685</v>
      </c>
      <c r="F188" s="315"/>
      <c r="G188" s="318">
        <v>14</v>
      </c>
      <c r="H188" s="314"/>
      <c r="I188" s="314"/>
      <c r="J188" s="314"/>
      <c r="K188" s="299">
        <v>16</v>
      </c>
      <c r="L188" s="69"/>
      <c r="M188" s="69"/>
      <c r="N188" s="132"/>
    </row>
    <row r="189" spans="2:14" ht="33" customHeight="1" x14ac:dyDescent="0.25">
      <c r="B189" s="287">
        <v>173</v>
      </c>
      <c r="C189" s="69"/>
      <c r="D189" s="291" t="s">
        <v>1693</v>
      </c>
      <c r="E189" s="313" t="s">
        <v>1685</v>
      </c>
      <c r="F189" s="315"/>
      <c r="G189" s="318">
        <v>14</v>
      </c>
      <c r="H189" s="314"/>
      <c r="I189" s="314"/>
      <c r="J189" s="314"/>
      <c r="K189" s="299">
        <v>79</v>
      </c>
      <c r="L189" s="69"/>
      <c r="M189" s="69"/>
      <c r="N189" s="132"/>
    </row>
    <row r="190" spans="2:14" s="58" customFormat="1" ht="33" customHeight="1" x14ac:dyDescent="0.25">
      <c r="B190" s="287">
        <v>174</v>
      </c>
      <c r="C190" s="314"/>
      <c r="D190" s="291" t="s">
        <v>1694</v>
      </c>
      <c r="E190" s="313" t="s">
        <v>1685</v>
      </c>
      <c r="F190" s="315"/>
      <c r="G190" s="318">
        <v>14</v>
      </c>
      <c r="H190" s="314"/>
      <c r="I190" s="314"/>
      <c r="J190" s="314"/>
      <c r="K190" s="299">
        <v>35</v>
      </c>
      <c r="L190" s="314"/>
      <c r="M190" s="314"/>
      <c r="N190" s="316"/>
    </row>
    <row r="191" spans="2:14" s="58" customFormat="1" ht="33" customHeight="1" x14ac:dyDescent="0.25">
      <c r="B191" s="282">
        <v>175</v>
      </c>
      <c r="C191" s="314"/>
      <c r="D191" s="291" t="s">
        <v>1695</v>
      </c>
      <c r="E191" s="313" t="s">
        <v>1685</v>
      </c>
      <c r="F191" s="315"/>
      <c r="G191" s="318">
        <v>14</v>
      </c>
      <c r="H191" s="314"/>
      <c r="I191" s="314"/>
      <c r="J191" s="314"/>
      <c r="K191" s="299">
        <v>20</v>
      </c>
      <c r="L191" s="314"/>
      <c r="M191" s="314"/>
      <c r="N191" s="316"/>
    </row>
    <row r="192" spans="2:14" s="58" customFormat="1" ht="33" customHeight="1" x14ac:dyDescent="0.25">
      <c r="B192" s="287">
        <v>176</v>
      </c>
      <c r="C192" s="314"/>
      <c r="D192" s="291" t="s">
        <v>1696</v>
      </c>
      <c r="E192" s="313" t="s">
        <v>1685</v>
      </c>
      <c r="F192" s="315"/>
      <c r="G192" s="318">
        <v>14</v>
      </c>
      <c r="H192" s="314"/>
      <c r="I192" s="314"/>
      <c r="J192" s="314"/>
      <c r="K192" s="299">
        <v>20</v>
      </c>
      <c r="L192" s="314"/>
      <c r="M192" s="314"/>
      <c r="N192" s="316"/>
    </row>
    <row r="193" spans="2:14" s="58" customFormat="1" ht="33" customHeight="1" x14ac:dyDescent="0.25">
      <c r="B193" s="287">
        <v>177</v>
      </c>
      <c r="C193" s="314"/>
      <c r="D193" s="291" t="s">
        <v>1697</v>
      </c>
      <c r="E193" s="313" t="s">
        <v>1685</v>
      </c>
      <c r="F193" s="315"/>
      <c r="G193" s="319">
        <v>15</v>
      </c>
      <c r="H193" s="314"/>
      <c r="I193" s="314"/>
      <c r="J193" s="314"/>
      <c r="K193" s="299">
        <v>59</v>
      </c>
      <c r="L193" s="314"/>
      <c r="M193" s="314"/>
      <c r="N193" s="316"/>
    </row>
    <row r="194" spans="2:14" s="58" customFormat="1" ht="33" customHeight="1" x14ac:dyDescent="0.25">
      <c r="B194" s="282">
        <v>178</v>
      </c>
      <c r="C194" s="314"/>
      <c r="D194" s="291" t="s">
        <v>1698</v>
      </c>
      <c r="E194" s="313" t="s">
        <v>1685</v>
      </c>
      <c r="F194" s="315"/>
      <c r="G194" s="319">
        <v>15</v>
      </c>
      <c r="H194" s="314"/>
      <c r="I194" s="314"/>
      <c r="J194" s="314"/>
      <c r="K194" s="299">
        <v>11</v>
      </c>
      <c r="L194" s="314"/>
      <c r="M194" s="314"/>
      <c r="N194" s="316"/>
    </row>
    <row r="195" spans="2:14" s="58" customFormat="1" ht="27.75" customHeight="1" x14ac:dyDescent="0.25">
      <c r="B195" s="287">
        <v>179</v>
      </c>
      <c r="C195" s="314"/>
      <c r="D195" s="291" t="s">
        <v>1699</v>
      </c>
      <c r="E195" s="313" t="s">
        <v>1685</v>
      </c>
      <c r="F195" s="315"/>
      <c r="G195" s="319">
        <v>15</v>
      </c>
      <c r="H195" s="314"/>
      <c r="I195" s="314"/>
      <c r="J195" s="314"/>
      <c r="K195" s="299">
        <v>66</v>
      </c>
      <c r="L195" s="314"/>
      <c r="M195" s="314"/>
      <c r="N195" s="316"/>
    </row>
    <row r="196" spans="2:14" s="58" customFormat="1" ht="32.25" customHeight="1" x14ac:dyDescent="0.25">
      <c r="B196" s="287">
        <v>180</v>
      </c>
      <c r="C196" s="314"/>
      <c r="D196" s="291" t="s">
        <v>1700</v>
      </c>
      <c r="E196" s="313" t="s">
        <v>1685</v>
      </c>
      <c r="F196" s="313"/>
      <c r="G196" s="319">
        <v>15</v>
      </c>
      <c r="H196" s="314"/>
      <c r="I196" s="314"/>
      <c r="J196" s="314"/>
      <c r="K196" s="299">
        <v>34</v>
      </c>
      <c r="L196" s="314"/>
      <c r="M196" s="314"/>
      <c r="N196" s="316"/>
    </row>
    <row r="197" spans="2:14" s="58" customFormat="1" ht="26.25" customHeight="1" x14ac:dyDescent="0.25">
      <c r="B197" s="282">
        <v>181</v>
      </c>
      <c r="C197" s="314"/>
      <c r="D197" s="291" t="s">
        <v>1701</v>
      </c>
      <c r="E197" s="313" t="s">
        <v>1685</v>
      </c>
      <c r="F197" s="315"/>
      <c r="G197" s="319">
        <v>15</v>
      </c>
      <c r="H197" s="314"/>
      <c r="I197" s="314"/>
      <c r="J197" s="314"/>
      <c r="K197" s="299">
        <v>28</v>
      </c>
      <c r="L197" s="314"/>
      <c r="M197" s="314"/>
      <c r="N197" s="316"/>
    </row>
    <row r="198" spans="2:14" s="58" customFormat="1" ht="66.75" customHeight="1" x14ac:dyDescent="0.25">
      <c r="B198" s="287">
        <v>182</v>
      </c>
      <c r="C198" s="314"/>
      <c r="D198" s="320" t="s">
        <v>1702</v>
      </c>
      <c r="E198" s="321">
        <v>2018</v>
      </c>
      <c r="F198" s="314"/>
      <c r="G198" s="319">
        <v>15</v>
      </c>
      <c r="H198" s="314"/>
      <c r="I198" s="314"/>
      <c r="J198" s="314"/>
      <c r="K198" s="299">
        <v>46</v>
      </c>
      <c r="L198" s="314"/>
      <c r="M198" s="314"/>
      <c r="N198" s="316"/>
    </row>
    <row r="199" spans="2:14" s="58" customFormat="1" ht="62.25" customHeight="1" x14ac:dyDescent="0.25">
      <c r="B199" s="287">
        <v>183</v>
      </c>
      <c r="C199" s="314"/>
      <c r="D199" s="291" t="s">
        <v>1703</v>
      </c>
      <c r="E199" s="313">
        <v>43048</v>
      </c>
      <c r="F199" s="313">
        <v>43140</v>
      </c>
      <c r="G199" s="319">
        <v>15</v>
      </c>
      <c r="H199" s="314"/>
      <c r="I199" s="314"/>
      <c r="J199" s="314"/>
      <c r="K199" s="299">
        <v>97</v>
      </c>
      <c r="L199" s="314"/>
      <c r="M199" s="314"/>
      <c r="N199" s="316"/>
    </row>
    <row r="200" spans="2:14" s="58" customFormat="1" ht="45.75" customHeight="1" x14ac:dyDescent="0.25">
      <c r="B200" s="282">
        <v>184</v>
      </c>
      <c r="C200" s="314"/>
      <c r="D200" s="291" t="s">
        <v>1704</v>
      </c>
      <c r="E200" s="313">
        <v>43055</v>
      </c>
      <c r="F200" s="313">
        <v>43061</v>
      </c>
      <c r="G200" s="319">
        <v>15</v>
      </c>
      <c r="H200" s="314"/>
      <c r="I200" s="314"/>
      <c r="J200" s="314"/>
      <c r="K200" s="299">
        <v>103</v>
      </c>
      <c r="L200" s="314"/>
      <c r="M200" s="314"/>
      <c r="N200" s="316"/>
    </row>
    <row r="201" spans="2:14" s="58" customFormat="1" ht="41.25" customHeight="1" x14ac:dyDescent="0.25">
      <c r="B201" s="287">
        <v>185</v>
      </c>
      <c r="C201" s="314"/>
      <c r="D201" s="291" t="s">
        <v>1705</v>
      </c>
      <c r="E201" s="313">
        <v>43056</v>
      </c>
      <c r="F201" s="313">
        <v>43056</v>
      </c>
      <c r="G201" s="319">
        <v>15</v>
      </c>
      <c r="H201" s="314"/>
      <c r="I201" s="314"/>
      <c r="J201" s="314"/>
      <c r="K201" s="299">
        <v>55</v>
      </c>
      <c r="L201" s="314"/>
      <c r="M201" s="314"/>
      <c r="N201" s="316"/>
    </row>
    <row r="202" spans="2:14" s="58" customFormat="1" ht="48" customHeight="1" x14ac:dyDescent="0.25">
      <c r="B202" s="287">
        <v>186</v>
      </c>
      <c r="C202" s="314"/>
      <c r="D202" s="291" t="s">
        <v>1706</v>
      </c>
      <c r="E202" s="313">
        <v>43117</v>
      </c>
      <c r="F202" s="313">
        <v>43123</v>
      </c>
      <c r="G202" s="319">
        <v>15</v>
      </c>
      <c r="H202" s="314"/>
      <c r="I202" s="314"/>
      <c r="J202" s="314"/>
      <c r="K202" s="299">
        <v>70</v>
      </c>
      <c r="L202" s="314"/>
      <c r="M202" s="314"/>
      <c r="N202" s="316"/>
    </row>
    <row r="203" spans="2:14" s="58" customFormat="1" ht="59.25" customHeight="1" x14ac:dyDescent="0.25">
      <c r="B203" s="282">
        <v>187</v>
      </c>
      <c r="C203" s="314"/>
      <c r="D203" s="291" t="s">
        <v>1707</v>
      </c>
      <c r="E203" s="322">
        <v>43118</v>
      </c>
      <c r="F203" s="322">
        <v>43123</v>
      </c>
      <c r="G203" s="319">
        <v>15</v>
      </c>
      <c r="H203" s="321"/>
      <c r="I203" s="321"/>
      <c r="J203" s="321"/>
      <c r="K203" s="321">
        <v>55</v>
      </c>
      <c r="L203" s="314"/>
      <c r="M203" s="314"/>
      <c r="N203" s="316"/>
    </row>
    <row r="204" spans="2:14" ht="61.5" customHeight="1" x14ac:dyDescent="0.25">
      <c r="B204" s="287">
        <v>188</v>
      </c>
      <c r="C204" s="314"/>
      <c r="D204" s="291" t="s">
        <v>1708</v>
      </c>
      <c r="E204" s="313">
        <v>43119</v>
      </c>
      <c r="F204" s="313">
        <v>43124</v>
      </c>
      <c r="G204" s="319">
        <v>15</v>
      </c>
      <c r="H204" s="314"/>
      <c r="I204" s="314"/>
      <c r="J204" s="314"/>
      <c r="K204" s="299">
        <v>39</v>
      </c>
      <c r="L204" s="69"/>
      <c r="M204" s="69"/>
      <c r="N204" s="132"/>
    </row>
    <row r="205" spans="2:14" ht="69.75" customHeight="1" x14ac:dyDescent="0.25">
      <c r="B205" s="287">
        <v>189</v>
      </c>
      <c r="C205" s="314"/>
      <c r="D205" s="291" t="s">
        <v>1709</v>
      </c>
      <c r="E205" s="313">
        <v>43130</v>
      </c>
      <c r="F205" s="313">
        <v>43132</v>
      </c>
      <c r="G205" s="319">
        <v>15</v>
      </c>
      <c r="H205" s="314"/>
      <c r="I205" s="314"/>
      <c r="J205" s="314"/>
      <c r="K205" s="299">
        <v>57</v>
      </c>
      <c r="L205" s="69"/>
      <c r="M205" s="69"/>
      <c r="N205" s="132"/>
    </row>
    <row r="206" spans="2:14" ht="71.25" customHeight="1" x14ac:dyDescent="0.25">
      <c r="B206" s="282">
        <v>190</v>
      </c>
      <c r="C206" s="314"/>
      <c r="D206" s="291" t="s">
        <v>1710</v>
      </c>
      <c r="E206" s="313">
        <v>43144</v>
      </c>
      <c r="F206" s="313">
        <v>43137</v>
      </c>
      <c r="G206" s="319">
        <v>15</v>
      </c>
      <c r="H206" s="314"/>
      <c r="I206" s="314"/>
      <c r="J206" s="314"/>
      <c r="K206" s="299">
        <v>73</v>
      </c>
      <c r="L206" s="69"/>
      <c r="M206" s="69"/>
      <c r="N206" s="132"/>
    </row>
    <row r="207" spans="2:14" ht="54" customHeight="1" x14ac:dyDescent="0.25">
      <c r="B207" s="287">
        <v>191</v>
      </c>
      <c r="C207" s="314"/>
      <c r="D207" s="291" t="s">
        <v>1711</v>
      </c>
      <c r="E207" s="313">
        <v>43153</v>
      </c>
      <c r="F207" s="313">
        <v>43158</v>
      </c>
      <c r="G207" s="319">
        <v>15</v>
      </c>
      <c r="H207" s="314"/>
      <c r="I207" s="314"/>
      <c r="J207" s="314"/>
      <c r="K207" s="299">
        <v>94</v>
      </c>
      <c r="L207" s="69"/>
      <c r="M207" s="69"/>
      <c r="N207" s="132"/>
    </row>
    <row r="208" spans="2:14" ht="55.5" customHeight="1" x14ac:dyDescent="0.25">
      <c r="B208" s="287">
        <v>192</v>
      </c>
      <c r="C208" s="314"/>
      <c r="D208" s="291" t="s">
        <v>1712</v>
      </c>
      <c r="E208" s="313">
        <v>43165</v>
      </c>
      <c r="F208" s="313">
        <v>43174</v>
      </c>
      <c r="G208" s="319">
        <v>15</v>
      </c>
      <c r="H208" s="314"/>
      <c r="I208" s="314"/>
      <c r="J208" s="314"/>
      <c r="K208" s="299">
        <v>56</v>
      </c>
      <c r="L208" s="69"/>
      <c r="M208" s="69"/>
      <c r="N208" s="132"/>
    </row>
    <row r="209" spans="2:14" ht="59.25" customHeight="1" x14ac:dyDescent="0.25">
      <c r="B209" s="282">
        <v>193</v>
      </c>
      <c r="C209" s="314"/>
      <c r="D209" s="291" t="s">
        <v>1713</v>
      </c>
      <c r="E209" s="313">
        <v>43172</v>
      </c>
      <c r="F209" s="313">
        <v>43175</v>
      </c>
      <c r="G209" s="319">
        <v>15</v>
      </c>
      <c r="H209" s="314"/>
      <c r="I209" s="314"/>
      <c r="J209" s="314"/>
      <c r="K209" s="299">
        <v>63</v>
      </c>
      <c r="L209" s="69"/>
      <c r="M209" s="69"/>
      <c r="N209" s="132"/>
    </row>
    <row r="210" spans="2:14" ht="68.25" customHeight="1" x14ac:dyDescent="0.25">
      <c r="B210" s="287">
        <v>194</v>
      </c>
      <c r="C210" s="314"/>
      <c r="D210" s="291" t="s">
        <v>1714</v>
      </c>
      <c r="E210" s="313">
        <v>43172</v>
      </c>
      <c r="F210" s="313">
        <v>43201</v>
      </c>
      <c r="G210" s="319">
        <v>15</v>
      </c>
      <c r="H210" s="314"/>
      <c r="I210" s="314"/>
      <c r="J210" s="314"/>
      <c r="K210" s="299">
        <v>58</v>
      </c>
      <c r="L210" s="69"/>
      <c r="M210" s="69"/>
      <c r="N210" s="132"/>
    </row>
    <row r="211" spans="2:14" ht="68.25" customHeight="1" x14ac:dyDescent="0.25">
      <c r="B211" s="287">
        <v>195</v>
      </c>
      <c r="C211" s="314"/>
      <c r="D211" s="291" t="s">
        <v>1715</v>
      </c>
      <c r="E211" s="313">
        <v>43251</v>
      </c>
      <c r="F211" s="313">
        <v>43175</v>
      </c>
      <c r="G211" s="319">
        <v>15</v>
      </c>
      <c r="H211" s="314"/>
      <c r="I211" s="314"/>
      <c r="J211" s="314"/>
      <c r="K211" s="299">
        <v>58</v>
      </c>
      <c r="L211" s="69"/>
      <c r="M211" s="69"/>
      <c r="N211" s="132"/>
    </row>
    <row r="212" spans="2:14" ht="60" customHeight="1" x14ac:dyDescent="0.25">
      <c r="B212" s="282">
        <v>196</v>
      </c>
      <c r="C212" s="314"/>
      <c r="D212" s="291" t="s">
        <v>1716</v>
      </c>
      <c r="E212" s="313">
        <v>43182</v>
      </c>
      <c r="F212" s="313">
        <v>43213</v>
      </c>
      <c r="G212" s="323">
        <v>16</v>
      </c>
      <c r="H212" s="314"/>
      <c r="I212" s="314"/>
      <c r="J212" s="314"/>
      <c r="K212" s="299">
        <v>95</v>
      </c>
      <c r="L212" s="69"/>
      <c r="M212" s="69"/>
      <c r="N212" s="132"/>
    </row>
    <row r="213" spans="2:14" ht="60" customHeight="1" x14ac:dyDescent="0.25">
      <c r="B213" s="287">
        <v>197</v>
      </c>
      <c r="C213" s="314"/>
      <c r="D213" s="291" t="s">
        <v>1717</v>
      </c>
      <c r="E213" s="313">
        <v>43208</v>
      </c>
      <c r="F213" s="313">
        <v>43214</v>
      </c>
      <c r="G213" s="323">
        <v>16</v>
      </c>
      <c r="H213" s="314"/>
      <c r="I213" s="314"/>
      <c r="J213" s="314"/>
      <c r="K213" s="299">
        <v>53</v>
      </c>
      <c r="L213" s="69"/>
      <c r="M213" s="69"/>
      <c r="N213" s="132"/>
    </row>
    <row r="214" spans="2:14" ht="69" customHeight="1" x14ac:dyDescent="0.25">
      <c r="B214" s="287">
        <v>198</v>
      </c>
      <c r="C214" s="314"/>
      <c r="D214" s="291" t="s">
        <v>1718</v>
      </c>
      <c r="E214" s="313">
        <v>43209</v>
      </c>
      <c r="F214" s="313">
        <v>43215</v>
      </c>
      <c r="G214" s="323">
        <v>16</v>
      </c>
      <c r="H214" s="314"/>
      <c r="I214" s="314"/>
      <c r="J214" s="314"/>
      <c r="K214" s="299">
        <v>70</v>
      </c>
      <c r="L214" s="69"/>
      <c r="M214" s="69"/>
      <c r="N214" s="132"/>
    </row>
    <row r="215" spans="2:14" ht="43.5" customHeight="1" x14ac:dyDescent="0.25">
      <c r="B215" s="282">
        <v>199</v>
      </c>
      <c r="C215" s="314"/>
      <c r="D215" s="291" t="s">
        <v>1719</v>
      </c>
      <c r="E215" s="313">
        <v>43210</v>
      </c>
      <c r="F215" s="313">
        <v>43342</v>
      </c>
      <c r="G215" s="323">
        <v>16</v>
      </c>
      <c r="H215" s="314"/>
      <c r="I215" s="314"/>
      <c r="J215" s="314"/>
      <c r="K215" s="299">
        <v>160</v>
      </c>
      <c r="L215" s="69"/>
      <c r="M215" s="69"/>
      <c r="N215" s="132"/>
    </row>
    <row r="216" spans="2:14" ht="57.75" customHeight="1" x14ac:dyDescent="0.25">
      <c r="B216" s="287">
        <v>200</v>
      </c>
      <c r="C216" s="314"/>
      <c r="D216" s="291" t="s">
        <v>1720</v>
      </c>
      <c r="E216" s="313">
        <v>43210</v>
      </c>
      <c r="F216" s="313">
        <v>43291</v>
      </c>
      <c r="G216" s="323">
        <v>16</v>
      </c>
      <c r="H216" s="314"/>
      <c r="I216" s="314"/>
      <c r="J216" s="314"/>
      <c r="K216" s="299">
        <v>144</v>
      </c>
      <c r="L216" s="69"/>
      <c r="M216" s="69"/>
      <c r="N216" s="132"/>
    </row>
    <row r="217" spans="2:14" ht="57" customHeight="1" x14ac:dyDescent="0.25">
      <c r="B217" s="287">
        <v>201</v>
      </c>
      <c r="C217" s="314"/>
      <c r="D217" s="291" t="s">
        <v>1721</v>
      </c>
      <c r="E217" s="313">
        <v>43220</v>
      </c>
      <c r="F217" s="313">
        <v>43230</v>
      </c>
      <c r="G217" s="323">
        <v>16</v>
      </c>
      <c r="H217" s="314"/>
      <c r="I217" s="314"/>
      <c r="J217" s="314"/>
      <c r="K217" s="299">
        <v>77</v>
      </c>
      <c r="L217" s="69"/>
      <c r="M217" s="69"/>
      <c r="N217" s="132"/>
    </row>
    <row r="218" spans="2:14" ht="57" customHeight="1" x14ac:dyDescent="0.25">
      <c r="B218" s="282">
        <v>202</v>
      </c>
      <c r="C218" s="314"/>
      <c r="D218" s="291" t="s">
        <v>1722</v>
      </c>
      <c r="E218" s="313">
        <v>43222</v>
      </c>
      <c r="F218" s="313">
        <v>43297</v>
      </c>
      <c r="G218" s="323">
        <v>16</v>
      </c>
      <c r="H218" s="314"/>
      <c r="I218" s="314"/>
      <c r="J218" s="314"/>
      <c r="K218" s="299">
        <v>123</v>
      </c>
      <c r="L218" s="69"/>
      <c r="M218" s="69"/>
      <c r="N218" s="132"/>
    </row>
    <row r="219" spans="2:14" ht="33.75" customHeight="1" x14ac:dyDescent="0.25">
      <c r="B219" s="287">
        <v>203</v>
      </c>
      <c r="C219" s="314"/>
      <c r="D219" s="291" t="s">
        <v>1723</v>
      </c>
      <c r="E219" s="313">
        <v>43231</v>
      </c>
      <c r="F219" s="313">
        <v>43329</v>
      </c>
      <c r="G219" s="323">
        <v>16</v>
      </c>
      <c r="H219" s="314"/>
      <c r="I219" s="314"/>
      <c r="J219" s="314"/>
      <c r="K219" s="299">
        <v>77</v>
      </c>
      <c r="L219" s="69"/>
      <c r="M219" s="69"/>
      <c r="N219" s="132"/>
    </row>
    <row r="220" spans="2:14" ht="57" customHeight="1" x14ac:dyDescent="0.25">
      <c r="B220" s="287">
        <v>204</v>
      </c>
      <c r="C220" s="314"/>
      <c r="D220" s="291" t="s">
        <v>1724</v>
      </c>
      <c r="E220" s="313">
        <v>43241</v>
      </c>
      <c r="F220" s="313">
        <v>43241</v>
      </c>
      <c r="G220" s="323">
        <v>16</v>
      </c>
      <c r="H220" s="314"/>
      <c r="I220" s="314"/>
      <c r="J220" s="314"/>
      <c r="K220" s="299">
        <v>95</v>
      </c>
      <c r="L220" s="69"/>
      <c r="M220" s="69"/>
      <c r="N220" s="132"/>
    </row>
    <row r="221" spans="2:14" ht="50.25" customHeight="1" x14ac:dyDescent="0.25">
      <c r="B221" s="282">
        <v>205</v>
      </c>
      <c r="C221" s="314"/>
      <c r="D221" s="291" t="s">
        <v>1725</v>
      </c>
      <c r="E221" s="313">
        <v>43242</v>
      </c>
      <c r="F221" s="313">
        <v>43251</v>
      </c>
      <c r="G221" s="323">
        <v>16</v>
      </c>
      <c r="H221" s="314"/>
      <c r="I221" s="314"/>
      <c r="J221" s="314"/>
      <c r="K221" s="299">
        <v>74</v>
      </c>
      <c r="L221" s="69"/>
      <c r="M221" s="69"/>
      <c r="N221" s="132"/>
    </row>
    <row r="222" spans="2:14" ht="91.5" customHeight="1" x14ac:dyDescent="0.25">
      <c r="B222" s="287">
        <v>206</v>
      </c>
      <c r="C222" s="314"/>
      <c r="D222" s="291" t="s">
        <v>1726</v>
      </c>
      <c r="E222" s="313">
        <v>43257</v>
      </c>
      <c r="F222" s="313">
        <v>43263</v>
      </c>
      <c r="G222" s="323">
        <v>16</v>
      </c>
      <c r="H222" s="314"/>
      <c r="I222" s="314"/>
      <c r="J222" s="314"/>
      <c r="K222" s="299">
        <v>58</v>
      </c>
      <c r="L222" s="69"/>
      <c r="M222" s="69"/>
      <c r="N222" s="132"/>
    </row>
    <row r="223" spans="2:14" ht="58.5" customHeight="1" x14ac:dyDescent="0.25">
      <c r="B223" s="287">
        <v>207</v>
      </c>
      <c r="C223" s="314"/>
      <c r="D223" s="291" t="s">
        <v>1727</v>
      </c>
      <c r="E223" s="313">
        <v>43269</v>
      </c>
      <c r="F223" s="313">
        <v>43271</v>
      </c>
      <c r="G223" s="323">
        <v>16</v>
      </c>
      <c r="H223" s="314"/>
      <c r="I223" s="314"/>
      <c r="J223" s="314"/>
      <c r="K223" s="299">
        <v>67</v>
      </c>
      <c r="L223" s="69"/>
      <c r="M223" s="69"/>
      <c r="N223" s="132"/>
    </row>
    <row r="224" spans="2:14" ht="55.5" customHeight="1" x14ac:dyDescent="0.25">
      <c r="B224" s="282">
        <v>208</v>
      </c>
      <c r="C224" s="314"/>
      <c r="D224" s="291" t="s">
        <v>1728</v>
      </c>
      <c r="E224" s="313">
        <v>43271</v>
      </c>
      <c r="F224" s="313">
        <v>43279</v>
      </c>
      <c r="G224" s="323">
        <v>16</v>
      </c>
      <c r="H224" s="314"/>
      <c r="I224" s="314"/>
      <c r="J224" s="314"/>
      <c r="K224" s="299">
        <v>58</v>
      </c>
      <c r="L224" s="69"/>
      <c r="M224" s="69"/>
      <c r="N224" s="132"/>
    </row>
    <row r="225" spans="2:14" ht="39" customHeight="1" x14ac:dyDescent="0.25">
      <c r="B225" s="287">
        <v>209</v>
      </c>
      <c r="C225" s="314"/>
      <c r="D225" s="291" t="s">
        <v>1729</v>
      </c>
      <c r="E225" s="313">
        <v>43272</v>
      </c>
      <c r="F225" s="313">
        <v>43325</v>
      </c>
      <c r="G225" s="323">
        <v>16</v>
      </c>
      <c r="H225" s="314"/>
      <c r="I225" s="314"/>
      <c r="J225" s="314"/>
      <c r="K225" s="299">
        <v>122</v>
      </c>
      <c r="L225" s="69"/>
      <c r="M225" s="69"/>
      <c r="N225" s="132"/>
    </row>
    <row r="226" spans="2:14" ht="36.75" customHeight="1" x14ac:dyDescent="0.25">
      <c r="B226" s="287">
        <v>210</v>
      </c>
      <c r="C226" s="314"/>
      <c r="D226" s="291" t="s">
        <v>1730</v>
      </c>
      <c r="E226" s="313">
        <v>43276</v>
      </c>
      <c r="F226" s="313">
        <v>43276</v>
      </c>
      <c r="G226" s="324">
        <v>17</v>
      </c>
      <c r="H226" s="314"/>
      <c r="I226" s="314"/>
      <c r="J226" s="314"/>
      <c r="K226" s="299">
        <v>113</v>
      </c>
      <c r="L226" s="69"/>
      <c r="M226" s="69"/>
      <c r="N226" s="132"/>
    </row>
    <row r="227" spans="2:14" ht="58.5" customHeight="1" x14ac:dyDescent="0.25">
      <c r="B227" s="282">
        <v>211</v>
      </c>
      <c r="C227" s="314"/>
      <c r="D227" s="320" t="s">
        <v>1731</v>
      </c>
      <c r="E227" s="313">
        <v>43299</v>
      </c>
      <c r="F227" s="325">
        <v>43299</v>
      </c>
      <c r="G227" s="324">
        <v>17</v>
      </c>
      <c r="H227" s="314"/>
      <c r="I227" s="314"/>
      <c r="J227" s="314"/>
      <c r="K227" s="321">
        <v>249</v>
      </c>
      <c r="L227" s="69"/>
      <c r="M227" s="69"/>
      <c r="N227" s="132"/>
    </row>
    <row r="228" spans="2:14" ht="42.75" customHeight="1" x14ac:dyDescent="0.25">
      <c r="B228" s="287">
        <v>212</v>
      </c>
      <c r="C228" s="314"/>
      <c r="D228" s="291" t="s">
        <v>1732</v>
      </c>
      <c r="E228" s="313">
        <v>43313</v>
      </c>
      <c r="F228" s="313">
        <v>43360</v>
      </c>
      <c r="G228" s="324">
        <v>17</v>
      </c>
      <c r="H228" s="314"/>
      <c r="I228" s="314"/>
      <c r="J228" s="314"/>
      <c r="K228" s="299">
        <v>63</v>
      </c>
      <c r="L228" s="69"/>
      <c r="M228" s="69"/>
      <c r="N228" s="132"/>
    </row>
    <row r="229" spans="2:14" ht="68.25" customHeight="1" x14ac:dyDescent="0.25">
      <c r="B229" s="287">
        <v>213</v>
      </c>
      <c r="C229" s="314"/>
      <c r="D229" s="291" t="s">
        <v>1733</v>
      </c>
      <c r="E229" s="313">
        <v>43313</v>
      </c>
      <c r="F229" s="313">
        <v>43291</v>
      </c>
      <c r="G229" s="324">
        <v>17</v>
      </c>
      <c r="H229" s="314"/>
      <c r="I229" s="314"/>
      <c r="J229" s="314"/>
      <c r="K229" s="299">
        <v>179</v>
      </c>
      <c r="L229" s="69"/>
      <c r="M229" s="69"/>
      <c r="N229" s="132"/>
    </row>
    <row r="230" spans="2:14" ht="41.25" customHeight="1" x14ac:dyDescent="0.25">
      <c r="B230" s="282">
        <v>214</v>
      </c>
      <c r="C230" s="314"/>
      <c r="D230" s="291" t="s">
        <v>1734</v>
      </c>
      <c r="E230" s="313">
        <v>43328</v>
      </c>
      <c r="F230" s="313">
        <v>43346</v>
      </c>
      <c r="G230" s="324">
        <v>17</v>
      </c>
      <c r="H230" s="314"/>
      <c r="I230" s="314"/>
      <c r="J230" s="314"/>
      <c r="K230" s="299">
        <v>120</v>
      </c>
      <c r="L230" s="69"/>
      <c r="M230" s="69"/>
      <c r="N230" s="132"/>
    </row>
    <row r="231" spans="2:14" ht="57" customHeight="1" x14ac:dyDescent="0.25">
      <c r="B231" s="287">
        <v>215</v>
      </c>
      <c r="C231" s="314"/>
      <c r="D231" s="291" t="s">
        <v>1735</v>
      </c>
      <c r="E231" s="313">
        <v>43329</v>
      </c>
      <c r="F231" s="313">
        <v>43347</v>
      </c>
      <c r="G231" s="324">
        <v>17</v>
      </c>
      <c r="H231" s="314"/>
      <c r="I231" s="314"/>
      <c r="J231" s="314"/>
      <c r="K231" s="299">
        <v>114</v>
      </c>
      <c r="L231" s="69"/>
      <c r="M231" s="69"/>
      <c r="N231" s="132"/>
    </row>
    <row r="232" spans="2:14" ht="54" customHeight="1" x14ac:dyDescent="0.25">
      <c r="B232" s="287">
        <v>216</v>
      </c>
      <c r="C232" s="314"/>
      <c r="D232" s="291" t="s">
        <v>1736</v>
      </c>
      <c r="E232" s="313">
        <v>43354</v>
      </c>
      <c r="F232" s="313">
        <v>43304</v>
      </c>
      <c r="G232" s="324">
        <v>17</v>
      </c>
      <c r="H232" s="314"/>
      <c r="I232" s="314"/>
      <c r="J232" s="314"/>
      <c r="K232" s="299">
        <v>107</v>
      </c>
      <c r="L232" s="69"/>
      <c r="M232" s="69"/>
      <c r="N232" s="132"/>
    </row>
    <row r="233" spans="2:14" ht="43.5" customHeight="1" x14ac:dyDescent="0.25">
      <c r="B233" s="282">
        <v>217</v>
      </c>
      <c r="C233" s="314"/>
      <c r="D233" s="291" t="s">
        <v>1737</v>
      </c>
      <c r="E233" s="313">
        <v>43418</v>
      </c>
      <c r="F233" s="313">
        <v>43361</v>
      </c>
      <c r="G233" s="324">
        <v>17</v>
      </c>
      <c r="H233" s="314"/>
      <c r="I233" s="314"/>
      <c r="J233" s="314"/>
      <c r="K233" s="299">
        <v>95</v>
      </c>
      <c r="L233" s="69"/>
      <c r="M233" s="69"/>
      <c r="N233" s="132"/>
    </row>
    <row r="234" spans="2:14" ht="54.75" customHeight="1" x14ac:dyDescent="0.25">
      <c r="B234" s="287">
        <v>218</v>
      </c>
      <c r="C234" s="314"/>
      <c r="D234" s="291" t="s">
        <v>1738</v>
      </c>
      <c r="E234" s="313">
        <v>43423</v>
      </c>
      <c r="F234" s="313">
        <v>43450</v>
      </c>
      <c r="G234" s="324">
        <v>17</v>
      </c>
      <c r="H234" s="314"/>
      <c r="I234" s="314"/>
      <c r="J234" s="314"/>
      <c r="K234" s="299">
        <v>101</v>
      </c>
      <c r="L234" s="69"/>
      <c r="M234" s="69"/>
      <c r="N234" s="132"/>
    </row>
    <row r="235" spans="2:14" ht="51" customHeight="1" x14ac:dyDescent="0.25">
      <c r="B235" s="287">
        <v>219</v>
      </c>
      <c r="C235" s="314"/>
      <c r="D235" s="291" t="s">
        <v>1739</v>
      </c>
      <c r="E235" s="313">
        <v>43430</v>
      </c>
      <c r="F235" s="313">
        <v>43437</v>
      </c>
      <c r="G235" s="324">
        <v>17</v>
      </c>
      <c r="H235" s="314"/>
      <c r="I235" s="314" t="s">
        <v>1740</v>
      </c>
      <c r="J235" s="314"/>
      <c r="K235" s="299">
        <v>136</v>
      </c>
      <c r="L235" s="69"/>
      <c r="M235" s="69"/>
      <c r="N235" s="132"/>
    </row>
    <row r="236" spans="2:14" ht="31.5" customHeight="1" x14ac:dyDescent="0.25">
      <c r="B236" s="282">
        <v>220</v>
      </c>
      <c r="C236" s="314"/>
      <c r="D236" s="291" t="s">
        <v>1741</v>
      </c>
      <c r="E236" s="313">
        <v>43451</v>
      </c>
      <c r="F236" s="313">
        <v>43455</v>
      </c>
      <c r="G236" s="324">
        <v>17</v>
      </c>
      <c r="H236" s="314"/>
      <c r="I236" s="314"/>
      <c r="J236" s="314"/>
      <c r="K236" s="299">
        <v>52</v>
      </c>
      <c r="L236" s="69"/>
      <c r="M236" s="69"/>
      <c r="N236" s="132"/>
    </row>
    <row r="237" spans="2:14" ht="29.25" customHeight="1" x14ac:dyDescent="0.25">
      <c r="B237" s="287">
        <v>221</v>
      </c>
      <c r="C237" s="314"/>
      <c r="D237" s="320" t="s">
        <v>1742</v>
      </c>
      <c r="E237" s="322">
        <v>43444</v>
      </c>
      <c r="F237" s="322">
        <v>43483</v>
      </c>
      <c r="G237" s="326">
        <v>18</v>
      </c>
      <c r="H237" s="314"/>
      <c r="I237" s="314"/>
      <c r="J237" s="314"/>
      <c r="K237" s="321">
        <v>106</v>
      </c>
      <c r="L237" s="69"/>
      <c r="M237" s="69"/>
      <c r="N237" s="132"/>
    </row>
    <row r="238" spans="2:14" ht="54" customHeight="1" x14ac:dyDescent="0.25">
      <c r="B238" s="287">
        <v>222</v>
      </c>
      <c r="C238" s="69"/>
      <c r="D238" s="291" t="s">
        <v>1743</v>
      </c>
      <c r="E238" s="313">
        <v>43467</v>
      </c>
      <c r="F238" s="313">
        <v>43495</v>
      </c>
      <c r="G238" s="326">
        <v>18</v>
      </c>
      <c r="H238" s="314"/>
      <c r="I238" s="314"/>
      <c r="J238" s="314"/>
      <c r="K238" s="299">
        <v>79</v>
      </c>
      <c r="L238" s="69"/>
      <c r="M238" s="69"/>
      <c r="N238" s="132"/>
    </row>
    <row r="239" spans="2:14" ht="53.25" customHeight="1" x14ac:dyDescent="0.25">
      <c r="B239" s="282">
        <v>223</v>
      </c>
      <c r="C239" s="69"/>
      <c r="D239" s="291" t="s">
        <v>1744</v>
      </c>
      <c r="E239" s="313">
        <v>43479</v>
      </c>
      <c r="F239" s="313">
        <v>43486</v>
      </c>
      <c r="G239" s="326">
        <v>18</v>
      </c>
      <c r="H239" s="314"/>
      <c r="I239" s="314"/>
      <c r="J239" s="314"/>
      <c r="K239" s="299">
        <v>113</v>
      </c>
      <c r="L239" s="69"/>
      <c r="M239" s="69"/>
      <c r="N239" s="132"/>
    </row>
    <row r="240" spans="2:14" ht="37.5" customHeight="1" x14ac:dyDescent="0.25">
      <c r="B240" s="287">
        <v>224</v>
      </c>
      <c r="C240" s="69"/>
      <c r="D240" s="291" t="s">
        <v>1745</v>
      </c>
      <c r="E240" s="313">
        <v>43482</v>
      </c>
      <c r="F240" s="313">
        <v>43482</v>
      </c>
      <c r="G240" s="326">
        <v>18</v>
      </c>
      <c r="H240" s="314"/>
      <c r="I240" s="314"/>
      <c r="J240" s="314"/>
      <c r="K240" s="299">
        <v>30</v>
      </c>
      <c r="L240" s="69"/>
      <c r="M240" s="69"/>
      <c r="N240" s="132"/>
    </row>
    <row r="241" spans="2:14" ht="67.5" customHeight="1" x14ac:dyDescent="0.25">
      <c r="B241" s="287">
        <v>225</v>
      </c>
      <c r="C241" s="69"/>
      <c r="D241" s="320" t="s">
        <v>1746</v>
      </c>
      <c r="E241" s="322">
        <v>43483</v>
      </c>
      <c r="F241" s="322">
        <v>43483</v>
      </c>
      <c r="G241" s="326">
        <v>18</v>
      </c>
      <c r="H241" s="314"/>
      <c r="I241" s="314"/>
      <c r="J241" s="314"/>
      <c r="K241" s="321">
        <v>47</v>
      </c>
      <c r="L241" s="69"/>
      <c r="M241" s="69"/>
      <c r="N241" s="132"/>
    </row>
    <row r="242" spans="2:14" ht="42.75" customHeight="1" x14ac:dyDescent="0.25">
      <c r="B242" s="282">
        <v>226</v>
      </c>
      <c r="C242" s="69"/>
      <c r="D242" s="291" t="s">
        <v>1747</v>
      </c>
      <c r="E242" s="313">
        <v>43483</v>
      </c>
      <c r="F242" s="313">
        <v>43486</v>
      </c>
      <c r="G242" s="326">
        <v>18</v>
      </c>
      <c r="H242" s="314"/>
      <c r="I242" s="314"/>
      <c r="J242" s="314"/>
      <c r="K242" s="299">
        <v>64</v>
      </c>
      <c r="L242" s="69"/>
      <c r="M242" s="69"/>
      <c r="N242" s="132"/>
    </row>
    <row r="243" spans="2:14" ht="43.5" customHeight="1" x14ac:dyDescent="0.25">
      <c r="B243" s="287">
        <v>227</v>
      </c>
      <c r="C243" s="69"/>
      <c r="D243" s="291" t="s">
        <v>1748</v>
      </c>
      <c r="E243" s="313">
        <v>43509</v>
      </c>
      <c r="F243" s="313">
        <v>43531</v>
      </c>
      <c r="G243" s="326">
        <v>18</v>
      </c>
      <c r="H243" s="314"/>
      <c r="I243" s="314"/>
      <c r="J243" s="314"/>
      <c r="K243" s="299">
        <v>54</v>
      </c>
      <c r="L243" s="69"/>
      <c r="M243" s="69"/>
      <c r="N243" s="132"/>
    </row>
    <row r="244" spans="2:14" ht="57.75" customHeight="1" x14ac:dyDescent="0.25">
      <c r="B244" s="287">
        <v>228</v>
      </c>
      <c r="C244" s="69"/>
      <c r="D244" s="291" t="s">
        <v>1749</v>
      </c>
      <c r="E244" s="313">
        <v>43511</v>
      </c>
      <c r="F244" s="315"/>
      <c r="G244" s="326">
        <v>18</v>
      </c>
      <c r="H244" s="314"/>
      <c r="I244" s="314"/>
      <c r="J244" s="314"/>
      <c r="K244" s="299">
        <v>56</v>
      </c>
      <c r="L244" s="69"/>
      <c r="M244" s="69"/>
      <c r="N244" s="132"/>
    </row>
    <row r="245" spans="2:14" ht="28.5" customHeight="1" x14ac:dyDescent="0.25">
      <c r="B245" s="282">
        <v>229</v>
      </c>
      <c r="C245" s="69"/>
      <c r="D245" s="291" t="s">
        <v>1750</v>
      </c>
      <c r="E245" s="313">
        <v>43521</v>
      </c>
      <c r="F245" s="313">
        <v>43529</v>
      </c>
      <c r="G245" s="326">
        <v>18</v>
      </c>
      <c r="H245" s="314"/>
      <c r="I245" s="314"/>
      <c r="J245" s="314"/>
      <c r="K245" s="299">
        <v>118</v>
      </c>
      <c r="L245" s="69"/>
      <c r="M245" s="69"/>
      <c r="N245" s="132"/>
    </row>
    <row r="246" spans="2:14" ht="57.75" customHeight="1" x14ac:dyDescent="0.25">
      <c r="B246" s="287">
        <v>230</v>
      </c>
      <c r="C246" s="69"/>
      <c r="D246" s="320" t="s">
        <v>1751</v>
      </c>
      <c r="E246" s="322">
        <v>43531</v>
      </c>
      <c r="F246" s="322">
        <v>43536</v>
      </c>
      <c r="G246" s="326">
        <v>18</v>
      </c>
      <c r="H246" s="314"/>
      <c r="I246" s="314"/>
      <c r="J246" s="314"/>
      <c r="K246" s="321">
        <v>360</v>
      </c>
      <c r="L246" s="69"/>
      <c r="M246" s="69"/>
      <c r="N246" s="132"/>
    </row>
    <row r="247" spans="2:14" ht="54.75" customHeight="1" x14ac:dyDescent="0.25">
      <c r="B247" s="287">
        <v>231</v>
      </c>
      <c r="C247" s="69"/>
      <c r="D247" s="291" t="s">
        <v>1752</v>
      </c>
      <c r="E247" s="322">
        <v>43550</v>
      </c>
      <c r="F247" s="322">
        <v>43557</v>
      </c>
      <c r="G247" s="326">
        <v>18</v>
      </c>
      <c r="H247" s="314"/>
      <c r="I247" s="314"/>
      <c r="J247" s="314"/>
      <c r="K247" s="321">
        <v>72</v>
      </c>
      <c r="L247" s="69"/>
      <c r="M247" s="69"/>
      <c r="N247" s="132"/>
    </row>
    <row r="248" spans="2:14" ht="54" customHeight="1" x14ac:dyDescent="0.25">
      <c r="B248" s="282">
        <v>232</v>
      </c>
      <c r="C248" s="69"/>
      <c r="D248" s="291" t="s">
        <v>1753</v>
      </c>
      <c r="E248" s="322">
        <v>43473</v>
      </c>
      <c r="F248" s="322">
        <v>43493</v>
      </c>
      <c r="G248" s="326">
        <v>18</v>
      </c>
      <c r="H248" s="314"/>
      <c r="I248" s="314"/>
      <c r="J248" s="314"/>
      <c r="K248" s="321">
        <v>78</v>
      </c>
      <c r="L248" s="69"/>
      <c r="M248" s="69"/>
      <c r="N248" s="327"/>
    </row>
    <row r="249" spans="2:14" ht="66" customHeight="1" x14ac:dyDescent="0.25">
      <c r="B249" s="287">
        <v>233</v>
      </c>
      <c r="C249" s="69"/>
      <c r="D249" s="291" t="s">
        <v>1754</v>
      </c>
      <c r="E249" s="322">
        <v>43553</v>
      </c>
      <c r="F249" s="322"/>
      <c r="G249" s="326">
        <v>18</v>
      </c>
      <c r="H249" s="314"/>
      <c r="I249" s="314"/>
      <c r="J249" s="314"/>
      <c r="K249" s="321">
        <v>56</v>
      </c>
      <c r="L249" s="69"/>
      <c r="M249" s="69"/>
      <c r="N249" s="327"/>
    </row>
    <row r="250" spans="2:14" ht="76.5" customHeight="1" x14ac:dyDescent="0.25">
      <c r="B250" s="287">
        <v>234</v>
      </c>
      <c r="C250" s="208"/>
      <c r="D250" s="164" t="s">
        <v>1755</v>
      </c>
      <c r="E250" s="297">
        <v>43570</v>
      </c>
      <c r="F250" s="297">
        <v>43641</v>
      </c>
      <c r="G250" s="211">
        <v>19</v>
      </c>
      <c r="H250" s="208"/>
      <c r="I250" s="208"/>
      <c r="J250" s="208"/>
      <c r="K250" s="161">
        <v>106</v>
      </c>
      <c r="L250" s="208"/>
      <c r="M250" s="208"/>
      <c r="N250" s="328"/>
    </row>
    <row r="251" spans="2:14" ht="67.5" customHeight="1" x14ac:dyDescent="0.25">
      <c r="B251" s="282">
        <v>235</v>
      </c>
      <c r="C251" s="208"/>
      <c r="D251" s="164" t="s">
        <v>1756</v>
      </c>
      <c r="E251" s="297">
        <v>43570</v>
      </c>
      <c r="F251" s="297">
        <v>43641</v>
      </c>
      <c r="G251" s="211">
        <v>19</v>
      </c>
      <c r="H251" s="208"/>
      <c r="I251" s="208"/>
      <c r="J251" s="208"/>
      <c r="K251" s="161">
        <v>107</v>
      </c>
      <c r="L251" s="208"/>
      <c r="M251" s="208"/>
      <c r="N251" s="328"/>
    </row>
    <row r="252" spans="2:14" ht="56.25" customHeight="1" x14ac:dyDescent="0.25">
      <c r="B252" s="287">
        <v>236</v>
      </c>
      <c r="C252" s="69"/>
      <c r="D252" s="291" t="s">
        <v>1757</v>
      </c>
      <c r="E252" s="313">
        <v>43598</v>
      </c>
      <c r="F252" s="313">
        <v>43649</v>
      </c>
      <c r="G252" s="211">
        <v>19</v>
      </c>
      <c r="H252" s="314"/>
      <c r="I252" s="314"/>
      <c r="J252" s="314"/>
      <c r="K252" s="299">
        <v>72</v>
      </c>
      <c r="L252" s="69"/>
      <c r="M252" s="69"/>
      <c r="N252" s="132"/>
    </row>
    <row r="253" spans="2:14" ht="59.25" customHeight="1" x14ac:dyDescent="0.25">
      <c r="B253" s="287">
        <v>237</v>
      </c>
      <c r="C253" s="69"/>
      <c r="D253" s="291" t="s">
        <v>1758</v>
      </c>
      <c r="E253" s="322">
        <v>43601</v>
      </c>
      <c r="F253" s="322">
        <v>43565</v>
      </c>
      <c r="G253" s="211">
        <v>19</v>
      </c>
      <c r="H253" s="314"/>
      <c r="I253" s="314"/>
      <c r="J253" s="314"/>
      <c r="K253" s="321">
        <v>70</v>
      </c>
      <c r="L253" s="69"/>
      <c r="M253" s="69"/>
      <c r="N253" s="132"/>
    </row>
    <row r="254" spans="2:14" ht="54.75" customHeight="1" x14ac:dyDescent="0.25">
      <c r="B254" s="282">
        <v>238</v>
      </c>
      <c r="C254" s="69"/>
      <c r="D254" s="291" t="s">
        <v>1759</v>
      </c>
      <c r="E254" s="313">
        <v>43606</v>
      </c>
      <c r="F254" s="313">
        <v>43620</v>
      </c>
      <c r="G254" s="211">
        <v>19</v>
      </c>
      <c r="H254" s="314"/>
      <c r="I254" s="314"/>
      <c r="J254" s="314"/>
      <c r="K254" s="299">
        <v>129</v>
      </c>
      <c r="L254" s="69"/>
      <c r="M254" s="69"/>
      <c r="N254" s="132"/>
    </row>
    <row r="255" spans="2:14" ht="76.5" customHeight="1" x14ac:dyDescent="0.25">
      <c r="B255" s="287">
        <v>239</v>
      </c>
      <c r="C255" s="69"/>
      <c r="D255" s="291" t="s">
        <v>1760</v>
      </c>
      <c r="E255" s="313">
        <v>43627</v>
      </c>
      <c r="F255" s="313">
        <v>43654</v>
      </c>
      <c r="G255" s="211">
        <v>19</v>
      </c>
      <c r="H255" s="314"/>
      <c r="I255" s="314"/>
      <c r="J255" s="314"/>
      <c r="K255" s="299">
        <v>102</v>
      </c>
      <c r="L255" s="69"/>
      <c r="M255" s="69"/>
      <c r="N255" s="132"/>
    </row>
    <row r="256" spans="2:14" ht="60.75" customHeight="1" x14ac:dyDescent="0.25">
      <c r="B256" s="287">
        <v>240</v>
      </c>
      <c r="C256" s="69"/>
      <c r="D256" s="291" t="s">
        <v>1761</v>
      </c>
      <c r="E256" s="313">
        <v>43636</v>
      </c>
      <c r="F256" s="313">
        <v>43676</v>
      </c>
      <c r="G256" s="211">
        <v>19</v>
      </c>
      <c r="H256" s="314"/>
      <c r="I256" s="314"/>
      <c r="J256" s="314"/>
      <c r="K256" s="299">
        <v>109</v>
      </c>
      <c r="L256" s="69"/>
      <c r="M256" s="69"/>
      <c r="N256" s="132"/>
    </row>
    <row r="257" spans="2:14" ht="41.25" customHeight="1" x14ac:dyDescent="0.25">
      <c r="B257" s="282">
        <v>241</v>
      </c>
      <c r="C257" s="69"/>
      <c r="D257" s="291" t="s">
        <v>1762</v>
      </c>
      <c r="E257" s="313">
        <v>43642</v>
      </c>
      <c r="F257" s="313">
        <v>43679</v>
      </c>
      <c r="G257" s="211">
        <v>19</v>
      </c>
      <c r="H257" s="314"/>
      <c r="I257" s="314"/>
      <c r="J257" s="314"/>
      <c r="K257" s="299">
        <v>99</v>
      </c>
      <c r="L257" s="69"/>
      <c r="M257" s="69"/>
      <c r="N257" s="132"/>
    </row>
    <row r="258" spans="2:14" ht="38.25" customHeight="1" x14ac:dyDescent="0.25">
      <c r="B258" s="287">
        <v>242</v>
      </c>
      <c r="C258" s="69"/>
      <c r="D258" s="291" t="s">
        <v>1763</v>
      </c>
      <c r="E258" s="313">
        <v>43661</v>
      </c>
      <c r="F258" s="313">
        <v>43679</v>
      </c>
      <c r="G258" s="211">
        <v>19</v>
      </c>
      <c r="H258" s="314"/>
      <c r="I258" s="314"/>
      <c r="J258" s="314"/>
      <c r="K258" s="299">
        <v>97</v>
      </c>
      <c r="L258" s="69"/>
      <c r="M258" s="69"/>
      <c r="N258" s="132"/>
    </row>
    <row r="259" spans="2:14" ht="38.25" customHeight="1" x14ac:dyDescent="0.25">
      <c r="B259" s="287">
        <v>243</v>
      </c>
      <c r="C259" s="69"/>
      <c r="D259" s="291" t="s">
        <v>1764</v>
      </c>
      <c r="E259" s="313">
        <v>43718</v>
      </c>
      <c r="F259" s="313">
        <v>43739</v>
      </c>
      <c r="G259" s="211">
        <v>19</v>
      </c>
      <c r="H259" s="314"/>
      <c r="I259" s="314"/>
      <c r="J259" s="314"/>
      <c r="K259" s="299">
        <v>108</v>
      </c>
      <c r="L259" s="69"/>
      <c r="M259" s="69"/>
      <c r="N259" s="132"/>
    </row>
    <row r="260" spans="2:14" ht="51.75" customHeight="1" x14ac:dyDescent="0.25">
      <c r="B260" s="282">
        <v>244</v>
      </c>
      <c r="C260" s="69"/>
      <c r="D260" s="291" t="s">
        <v>1765</v>
      </c>
      <c r="E260" s="313">
        <v>43748</v>
      </c>
      <c r="F260" s="313"/>
      <c r="G260" s="211">
        <v>19</v>
      </c>
      <c r="H260" s="314"/>
      <c r="I260" s="314"/>
      <c r="J260" s="314"/>
      <c r="K260" s="299">
        <v>70</v>
      </c>
      <c r="L260" s="69"/>
      <c r="M260" s="69"/>
      <c r="N260" s="132"/>
    </row>
    <row r="261" spans="2:14" ht="51" customHeight="1" x14ac:dyDescent="0.25">
      <c r="B261" s="287">
        <v>245</v>
      </c>
      <c r="C261" s="69"/>
      <c r="D261" s="320" t="s">
        <v>1766</v>
      </c>
      <c r="E261" s="315" t="s">
        <v>1767</v>
      </c>
      <c r="F261" s="321"/>
      <c r="G261" s="329">
        <v>20</v>
      </c>
      <c r="H261" s="314"/>
      <c r="I261" s="314"/>
      <c r="J261" s="314"/>
      <c r="K261" s="321">
        <v>64</v>
      </c>
      <c r="L261" s="69"/>
      <c r="M261" s="69"/>
      <c r="N261" s="132"/>
    </row>
    <row r="262" spans="2:14" ht="73.5" customHeight="1" x14ac:dyDescent="0.25">
      <c r="B262" s="287">
        <v>246</v>
      </c>
      <c r="C262" s="69"/>
      <c r="D262" s="320" t="s">
        <v>1768</v>
      </c>
      <c r="E262" s="315" t="s">
        <v>1767</v>
      </c>
      <c r="F262" s="321"/>
      <c r="G262" s="329">
        <v>20</v>
      </c>
      <c r="H262" s="314"/>
      <c r="I262" s="314"/>
      <c r="J262" s="314"/>
      <c r="K262" s="321">
        <v>69</v>
      </c>
      <c r="L262" s="69"/>
      <c r="M262" s="69"/>
      <c r="N262" s="132"/>
    </row>
    <row r="263" spans="2:14" ht="51.75" customHeight="1" x14ac:dyDescent="0.25">
      <c r="B263" s="282">
        <v>247</v>
      </c>
      <c r="C263" s="330"/>
      <c r="D263" s="331" t="s">
        <v>1769</v>
      </c>
      <c r="E263" s="332" t="s">
        <v>1767</v>
      </c>
      <c r="F263" s="333"/>
      <c r="G263" s="333">
        <v>20</v>
      </c>
      <c r="H263" s="330"/>
      <c r="I263" s="330"/>
      <c r="J263" s="330"/>
      <c r="K263" s="333">
        <v>13</v>
      </c>
      <c r="L263" s="330"/>
      <c r="M263" s="330"/>
      <c r="N263" s="334"/>
    </row>
    <row r="264" spans="2:14" ht="51.75" customHeight="1" x14ac:dyDescent="0.25">
      <c r="B264" s="287">
        <v>248</v>
      </c>
      <c r="C264" s="69"/>
      <c r="D264" s="320" t="s">
        <v>1770</v>
      </c>
      <c r="E264" s="315" t="s">
        <v>1767</v>
      </c>
      <c r="F264" s="321"/>
      <c r="G264" s="329">
        <v>20</v>
      </c>
      <c r="H264" s="314"/>
      <c r="I264" s="314"/>
      <c r="J264" s="314"/>
      <c r="K264" s="321">
        <v>35</v>
      </c>
      <c r="L264" s="69"/>
      <c r="M264" s="69"/>
      <c r="N264" s="132"/>
    </row>
    <row r="265" spans="2:14" ht="66.75" customHeight="1" x14ac:dyDescent="0.25">
      <c r="B265" s="287">
        <v>249</v>
      </c>
      <c r="C265" s="69"/>
      <c r="D265" s="320" t="s">
        <v>1771</v>
      </c>
      <c r="E265" s="315" t="s">
        <v>1767</v>
      </c>
      <c r="F265" s="321"/>
      <c r="G265" s="329">
        <v>20</v>
      </c>
      <c r="H265" s="314"/>
      <c r="I265" s="314"/>
      <c r="J265" s="314"/>
      <c r="K265" s="321">
        <v>47</v>
      </c>
      <c r="L265" s="69"/>
      <c r="M265" s="69"/>
      <c r="N265" s="132"/>
    </row>
    <row r="266" spans="2:14" ht="83.25" customHeight="1" x14ac:dyDescent="0.25">
      <c r="B266" s="282">
        <v>250</v>
      </c>
      <c r="C266" s="69"/>
      <c r="D266" s="335" t="s">
        <v>1772</v>
      </c>
      <c r="E266" s="315" t="s">
        <v>1767</v>
      </c>
      <c r="F266" s="321"/>
      <c r="G266" s="336">
        <v>20</v>
      </c>
      <c r="H266" s="314"/>
      <c r="I266" s="314"/>
      <c r="J266" s="314"/>
      <c r="K266" s="321">
        <v>54</v>
      </c>
      <c r="L266" s="69"/>
      <c r="M266" s="69"/>
      <c r="N266" s="334"/>
    </row>
    <row r="267" spans="2:14" ht="63" customHeight="1" x14ac:dyDescent="0.25">
      <c r="B267" s="287">
        <v>251</v>
      </c>
      <c r="C267" s="69"/>
      <c r="D267" s="320" t="s">
        <v>1773</v>
      </c>
      <c r="E267" s="315" t="s">
        <v>1767</v>
      </c>
      <c r="F267" s="321"/>
      <c r="G267" s="329">
        <v>20</v>
      </c>
      <c r="H267" s="314"/>
      <c r="I267" s="314"/>
      <c r="J267" s="314"/>
      <c r="K267" s="321">
        <v>74</v>
      </c>
      <c r="L267" s="69"/>
      <c r="M267" s="69"/>
      <c r="N267" s="132"/>
    </row>
    <row r="268" spans="2:14" ht="39" customHeight="1" x14ac:dyDescent="0.25">
      <c r="B268" s="287">
        <v>252</v>
      </c>
      <c r="C268" s="69"/>
      <c r="D268" s="320" t="s">
        <v>1774</v>
      </c>
      <c r="E268" s="315" t="s">
        <v>1767</v>
      </c>
      <c r="F268" s="321"/>
      <c r="G268" s="329">
        <v>20</v>
      </c>
      <c r="H268" s="314"/>
      <c r="I268" s="314"/>
      <c r="J268" s="314"/>
      <c r="K268" s="321">
        <v>48</v>
      </c>
      <c r="L268" s="69"/>
      <c r="M268" s="69"/>
      <c r="N268" s="132"/>
    </row>
    <row r="269" spans="2:14" ht="56.25" customHeight="1" x14ac:dyDescent="0.25">
      <c r="B269" s="282">
        <v>253</v>
      </c>
      <c r="C269" s="69"/>
      <c r="D269" s="320" t="s">
        <v>1775</v>
      </c>
      <c r="E269" s="315" t="s">
        <v>1767</v>
      </c>
      <c r="F269" s="321"/>
      <c r="G269" s="329">
        <v>20</v>
      </c>
      <c r="H269" s="314"/>
      <c r="I269" s="314"/>
      <c r="J269" s="314"/>
      <c r="K269" s="321">
        <v>58</v>
      </c>
      <c r="L269" s="69"/>
      <c r="M269" s="69"/>
      <c r="N269" s="132"/>
    </row>
    <row r="270" spans="2:14" ht="56.25" customHeight="1" x14ac:dyDescent="0.25">
      <c r="B270" s="287">
        <v>254</v>
      </c>
      <c r="C270" s="69"/>
      <c r="D270" s="320" t="s">
        <v>1776</v>
      </c>
      <c r="E270" s="315" t="s">
        <v>1767</v>
      </c>
      <c r="F270" s="321"/>
      <c r="G270" s="329">
        <v>20</v>
      </c>
      <c r="H270" s="314"/>
      <c r="I270" s="314"/>
      <c r="J270" s="314"/>
      <c r="K270" s="321">
        <v>4</v>
      </c>
      <c r="L270" s="69"/>
      <c r="M270" s="69"/>
      <c r="N270" s="132"/>
    </row>
    <row r="271" spans="2:14" ht="56.25" customHeight="1" x14ac:dyDescent="0.25">
      <c r="B271" s="287">
        <v>255</v>
      </c>
      <c r="C271" s="69"/>
      <c r="D271" s="320" t="s">
        <v>1777</v>
      </c>
      <c r="E271" s="315" t="s">
        <v>1767</v>
      </c>
      <c r="F271" s="321"/>
      <c r="G271" s="329">
        <v>20</v>
      </c>
      <c r="H271" s="314"/>
      <c r="I271" s="314"/>
      <c r="J271" s="314"/>
      <c r="K271" s="321">
        <v>10</v>
      </c>
      <c r="L271" s="69"/>
      <c r="M271" s="69"/>
      <c r="N271" s="132"/>
    </row>
    <row r="272" spans="2:14" ht="56.25" customHeight="1" x14ac:dyDescent="0.25">
      <c r="B272" s="282">
        <v>256</v>
      </c>
      <c r="C272" s="69"/>
      <c r="D272" s="320" t="s">
        <v>1778</v>
      </c>
      <c r="E272" s="315" t="s">
        <v>1767</v>
      </c>
      <c r="F272" s="321"/>
      <c r="G272" s="329">
        <v>20</v>
      </c>
      <c r="H272" s="314"/>
      <c r="I272" s="314"/>
      <c r="J272" s="314"/>
      <c r="K272" s="321">
        <v>11</v>
      </c>
      <c r="L272" s="69"/>
      <c r="M272" s="69"/>
      <c r="N272" s="132"/>
    </row>
    <row r="273" spans="2:14" ht="56.25" customHeight="1" x14ac:dyDescent="0.25">
      <c r="B273" s="287">
        <v>257</v>
      </c>
      <c r="C273" s="69"/>
      <c r="D273" s="320" t="s">
        <v>1779</v>
      </c>
      <c r="E273" s="315" t="s">
        <v>1767</v>
      </c>
      <c r="F273" s="321"/>
      <c r="G273" s="329">
        <v>20</v>
      </c>
      <c r="H273" s="314"/>
      <c r="I273" s="314"/>
      <c r="J273" s="314"/>
      <c r="K273" s="321">
        <v>7</v>
      </c>
      <c r="L273" s="69"/>
      <c r="M273" s="69"/>
      <c r="N273" s="132"/>
    </row>
    <row r="274" spans="2:14" ht="56.25" customHeight="1" x14ac:dyDescent="0.25">
      <c r="B274" s="287">
        <v>258</v>
      </c>
      <c r="C274" s="69"/>
      <c r="D274" s="320" t="s">
        <v>1780</v>
      </c>
      <c r="E274" s="313">
        <v>43798</v>
      </c>
      <c r="F274" s="322">
        <v>43714</v>
      </c>
      <c r="G274" s="329">
        <v>20</v>
      </c>
      <c r="H274" s="314"/>
      <c r="I274" s="314"/>
      <c r="J274" s="314"/>
      <c r="K274" s="321">
        <v>52</v>
      </c>
      <c r="L274" s="69"/>
      <c r="M274" s="69"/>
      <c r="N274" s="132"/>
    </row>
    <row r="275" spans="2:14" ht="56.25" customHeight="1" x14ac:dyDescent="0.25">
      <c r="B275" s="282">
        <v>259</v>
      </c>
      <c r="C275" s="69"/>
      <c r="D275" s="320" t="s">
        <v>1781</v>
      </c>
      <c r="E275" s="313">
        <v>43823</v>
      </c>
      <c r="F275" s="322">
        <v>43823</v>
      </c>
      <c r="G275" s="329">
        <v>20</v>
      </c>
      <c r="H275" s="314"/>
      <c r="I275" s="314"/>
      <c r="J275" s="314"/>
      <c r="K275" s="321">
        <v>67</v>
      </c>
      <c r="L275" s="69"/>
      <c r="M275" s="69"/>
      <c r="N275" s="132"/>
    </row>
    <row r="276" spans="2:14" ht="18.75" customHeight="1" x14ac:dyDescent="0.25">
      <c r="B276" s="287">
        <v>260</v>
      </c>
      <c r="C276" s="337" t="s">
        <v>1782</v>
      </c>
      <c r="D276" s="320" t="s">
        <v>1783</v>
      </c>
      <c r="E276" s="296">
        <v>2014</v>
      </c>
      <c r="F276" s="296"/>
      <c r="G276" s="338">
        <v>21</v>
      </c>
      <c r="H276" s="69"/>
      <c r="I276" s="69"/>
      <c r="J276" s="69"/>
      <c r="K276" s="134">
        <v>43</v>
      </c>
      <c r="L276" s="69"/>
      <c r="M276" s="69"/>
      <c r="N276" s="132"/>
    </row>
    <row r="277" spans="2:14" ht="19.5" customHeight="1" x14ac:dyDescent="0.25">
      <c r="B277" s="287">
        <v>261</v>
      </c>
      <c r="C277" s="69"/>
      <c r="D277" s="339" t="s">
        <v>1784</v>
      </c>
      <c r="E277" s="296">
        <v>2014</v>
      </c>
      <c r="F277" s="296"/>
      <c r="G277" s="338">
        <v>21</v>
      </c>
      <c r="H277" s="69"/>
      <c r="I277" s="69"/>
      <c r="J277" s="69"/>
      <c r="K277" s="134">
        <v>29</v>
      </c>
      <c r="L277" s="69"/>
      <c r="M277" s="69"/>
      <c r="N277" s="132"/>
    </row>
    <row r="278" spans="2:14" ht="21.75" customHeight="1" x14ac:dyDescent="0.25">
      <c r="B278" s="282">
        <v>262</v>
      </c>
      <c r="C278" s="69"/>
      <c r="D278" s="339" t="s">
        <v>1785</v>
      </c>
      <c r="E278" s="296">
        <v>2014</v>
      </c>
      <c r="F278" s="296"/>
      <c r="G278" s="338">
        <v>21</v>
      </c>
      <c r="H278" s="69"/>
      <c r="I278" s="69"/>
      <c r="J278" s="69"/>
      <c r="K278" s="134">
        <v>6</v>
      </c>
      <c r="L278" s="69"/>
      <c r="M278" s="69"/>
      <c r="N278" s="132"/>
    </row>
    <row r="279" spans="2:14" ht="21.75" customHeight="1" x14ac:dyDescent="0.25">
      <c r="B279" s="287">
        <v>263</v>
      </c>
      <c r="C279" s="69"/>
      <c r="D279" s="339" t="s">
        <v>1786</v>
      </c>
      <c r="E279" s="296">
        <v>2014</v>
      </c>
      <c r="F279" s="296"/>
      <c r="G279" s="338">
        <v>21</v>
      </c>
      <c r="H279" s="69"/>
      <c r="I279" s="69"/>
      <c r="J279" s="69"/>
      <c r="K279" s="134">
        <v>11</v>
      </c>
      <c r="L279" s="69"/>
      <c r="M279" s="69"/>
      <c r="N279" s="132"/>
    </row>
    <row r="280" spans="2:14" ht="23.25" customHeight="1" x14ac:dyDescent="0.25">
      <c r="B280" s="287">
        <v>264</v>
      </c>
      <c r="C280" s="69"/>
      <c r="D280" s="339" t="s">
        <v>1787</v>
      </c>
      <c r="E280" s="296">
        <v>2014</v>
      </c>
      <c r="F280" s="296"/>
      <c r="G280" s="338">
        <v>21</v>
      </c>
      <c r="H280" s="69"/>
      <c r="I280" s="69"/>
      <c r="J280" s="69"/>
      <c r="K280" s="134">
        <v>8</v>
      </c>
      <c r="L280" s="69"/>
      <c r="M280" s="69"/>
      <c r="N280" s="132"/>
    </row>
    <row r="281" spans="2:14" ht="22.5" customHeight="1" x14ac:dyDescent="0.25">
      <c r="B281" s="282">
        <v>265</v>
      </c>
      <c r="C281" s="69"/>
      <c r="D281" s="339" t="s">
        <v>1788</v>
      </c>
      <c r="E281" s="296">
        <v>2014</v>
      </c>
      <c r="F281" s="296"/>
      <c r="G281" s="338">
        <v>21</v>
      </c>
      <c r="H281" s="69"/>
      <c r="I281" s="69"/>
      <c r="J281" s="69"/>
      <c r="K281" s="134">
        <v>12</v>
      </c>
      <c r="L281" s="69"/>
      <c r="M281" s="69"/>
      <c r="N281" s="132"/>
    </row>
    <row r="282" spans="2:14" ht="19.5" customHeight="1" x14ac:dyDescent="0.25">
      <c r="B282" s="287">
        <v>266</v>
      </c>
      <c r="C282" s="69"/>
      <c r="D282" s="339" t="s">
        <v>1789</v>
      </c>
      <c r="E282" s="296">
        <v>2014</v>
      </c>
      <c r="F282" s="296"/>
      <c r="G282" s="338">
        <v>21</v>
      </c>
      <c r="H282" s="69"/>
      <c r="I282" s="69"/>
      <c r="J282" s="69"/>
      <c r="K282" s="134">
        <v>10</v>
      </c>
      <c r="L282" s="69"/>
      <c r="M282" s="69"/>
      <c r="N282" s="132"/>
    </row>
    <row r="283" spans="2:14" ht="19.5" customHeight="1" x14ac:dyDescent="0.25">
      <c r="B283" s="287">
        <v>267</v>
      </c>
      <c r="C283" s="69"/>
      <c r="D283" s="339" t="s">
        <v>1790</v>
      </c>
      <c r="E283" s="296">
        <v>2014</v>
      </c>
      <c r="F283" s="296"/>
      <c r="G283" s="338">
        <v>21</v>
      </c>
      <c r="H283" s="69"/>
      <c r="I283" s="69"/>
      <c r="J283" s="69"/>
      <c r="K283" s="134">
        <v>88</v>
      </c>
      <c r="L283" s="69"/>
      <c r="M283" s="69"/>
      <c r="N283" s="132"/>
    </row>
    <row r="284" spans="2:14" ht="24" customHeight="1" x14ac:dyDescent="0.25">
      <c r="B284" s="282">
        <v>268</v>
      </c>
      <c r="C284" s="69"/>
      <c r="D284" s="339" t="s">
        <v>1791</v>
      </c>
      <c r="E284" s="296">
        <v>2015</v>
      </c>
      <c r="F284" s="296"/>
      <c r="G284" s="338">
        <v>21</v>
      </c>
      <c r="H284" s="69"/>
      <c r="I284" s="69"/>
      <c r="J284" s="69"/>
      <c r="K284" s="321">
        <v>114</v>
      </c>
      <c r="L284" s="69"/>
      <c r="M284" s="69"/>
      <c r="N284" s="132"/>
    </row>
    <row r="285" spans="2:14" ht="25.5" customHeight="1" x14ac:dyDescent="0.25">
      <c r="B285" s="287">
        <v>269</v>
      </c>
      <c r="C285" s="69"/>
      <c r="D285" s="339" t="s">
        <v>1792</v>
      </c>
      <c r="E285" s="296">
        <v>2015</v>
      </c>
      <c r="F285" s="296"/>
      <c r="G285" s="338">
        <v>21</v>
      </c>
      <c r="H285" s="69"/>
      <c r="I285" s="69"/>
      <c r="J285" s="69"/>
      <c r="K285" s="321">
        <v>268</v>
      </c>
      <c r="L285" s="69"/>
      <c r="M285" s="69"/>
      <c r="N285" s="132"/>
    </row>
    <row r="286" spans="2:14" ht="19.5" customHeight="1" x14ac:dyDescent="0.25">
      <c r="B286" s="287">
        <v>270</v>
      </c>
      <c r="C286" s="69"/>
      <c r="D286" s="339" t="s">
        <v>1793</v>
      </c>
      <c r="E286" s="296">
        <v>2015</v>
      </c>
      <c r="F286" s="296"/>
      <c r="G286" s="338">
        <v>21</v>
      </c>
      <c r="H286" s="69"/>
      <c r="I286" s="69"/>
      <c r="J286" s="69"/>
      <c r="K286" s="134">
        <v>335</v>
      </c>
      <c r="L286" s="69"/>
      <c r="M286" s="69"/>
      <c r="N286" s="132"/>
    </row>
    <row r="287" spans="2:14" ht="34.5" customHeight="1" x14ac:dyDescent="0.25">
      <c r="B287" s="282">
        <v>271</v>
      </c>
      <c r="C287" s="69"/>
      <c r="D287" s="320" t="s">
        <v>1794</v>
      </c>
      <c r="E287" s="296">
        <v>2015</v>
      </c>
      <c r="F287" s="296"/>
      <c r="G287" s="338">
        <v>21</v>
      </c>
      <c r="H287" s="69"/>
      <c r="I287" s="69"/>
      <c r="J287" s="69"/>
      <c r="K287" s="134">
        <v>75</v>
      </c>
      <c r="L287" s="69"/>
      <c r="M287" s="69"/>
      <c r="N287" s="132"/>
    </row>
    <row r="288" spans="2:14" ht="24.75" customHeight="1" x14ac:dyDescent="0.25">
      <c r="B288" s="287">
        <v>272</v>
      </c>
      <c r="C288" s="69"/>
      <c r="D288" s="339" t="s">
        <v>1795</v>
      </c>
      <c r="E288" s="296">
        <v>2016</v>
      </c>
      <c r="F288" s="296"/>
      <c r="G288" s="338">
        <v>21</v>
      </c>
      <c r="H288" s="69"/>
      <c r="I288" s="69"/>
      <c r="J288" s="69"/>
      <c r="K288" s="134">
        <v>26</v>
      </c>
      <c r="L288" s="69"/>
      <c r="M288" s="69"/>
      <c r="N288" s="132"/>
    </row>
    <row r="289" spans="2:14" ht="24.75" customHeight="1" x14ac:dyDescent="0.25">
      <c r="B289" s="287">
        <v>273</v>
      </c>
      <c r="C289" s="69"/>
      <c r="D289" s="339" t="s">
        <v>1796</v>
      </c>
      <c r="E289" s="296">
        <v>2017</v>
      </c>
      <c r="F289" s="296"/>
      <c r="G289" s="338">
        <v>21</v>
      </c>
      <c r="H289" s="69"/>
      <c r="I289" s="69"/>
      <c r="J289" s="69"/>
      <c r="K289" s="134">
        <v>238</v>
      </c>
      <c r="L289" s="69"/>
      <c r="M289" s="69"/>
      <c r="N289" s="132"/>
    </row>
    <row r="290" spans="2:14" ht="24.75" customHeight="1" x14ac:dyDescent="0.25">
      <c r="B290" s="282">
        <v>274</v>
      </c>
      <c r="C290" s="69"/>
      <c r="D290" s="339" t="s">
        <v>1797</v>
      </c>
      <c r="E290" s="296">
        <v>2017</v>
      </c>
      <c r="F290" s="296"/>
      <c r="G290" s="340">
        <v>21</v>
      </c>
      <c r="H290" s="69"/>
      <c r="I290" s="69"/>
      <c r="J290" s="69"/>
      <c r="K290" s="134">
        <v>120</v>
      </c>
      <c r="L290" s="69"/>
      <c r="M290" s="69"/>
      <c r="N290" s="132"/>
    </row>
    <row r="291" spans="2:14" ht="24.75" customHeight="1" x14ac:dyDescent="0.25">
      <c r="B291" s="287">
        <v>275</v>
      </c>
      <c r="C291" s="69"/>
      <c r="D291" s="339" t="s">
        <v>1798</v>
      </c>
      <c r="E291" s="296">
        <v>2017</v>
      </c>
      <c r="F291" s="296"/>
      <c r="G291" s="341">
        <v>22</v>
      </c>
      <c r="H291" s="69"/>
      <c r="I291" s="69"/>
      <c r="J291" s="69"/>
      <c r="K291" s="134">
        <v>90</v>
      </c>
      <c r="L291" s="69"/>
      <c r="M291" s="69"/>
      <c r="N291" s="132"/>
    </row>
    <row r="292" spans="2:14" ht="24.75" customHeight="1" x14ac:dyDescent="0.25">
      <c r="B292" s="287">
        <v>276</v>
      </c>
      <c r="C292" s="69"/>
      <c r="D292" s="339" t="s">
        <v>1799</v>
      </c>
      <c r="E292" s="296">
        <v>2018</v>
      </c>
      <c r="F292" s="296"/>
      <c r="G292" s="341">
        <v>22</v>
      </c>
      <c r="H292" s="69"/>
      <c r="I292" s="69"/>
      <c r="J292" s="69"/>
      <c r="K292" s="134">
        <v>114</v>
      </c>
      <c r="L292" s="69"/>
      <c r="M292" s="69"/>
      <c r="N292" s="132"/>
    </row>
    <row r="293" spans="2:14" ht="24.75" customHeight="1" x14ac:dyDescent="0.25">
      <c r="B293" s="282">
        <v>277</v>
      </c>
      <c r="C293" s="69"/>
      <c r="D293" s="339" t="s">
        <v>1800</v>
      </c>
      <c r="E293" s="296">
        <v>2018</v>
      </c>
      <c r="F293" s="296"/>
      <c r="G293" s="341">
        <v>22</v>
      </c>
      <c r="H293" s="69"/>
      <c r="I293" s="69"/>
      <c r="J293" s="69"/>
      <c r="K293" s="134">
        <v>292</v>
      </c>
      <c r="L293" s="69"/>
      <c r="M293" s="69"/>
      <c r="N293" s="132"/>
    </row>
    <row r="294" spans="2:14" ht="24.75" customHeight="1" x14ac:dyDescent="0.25">
      <c r="B294" s="287">
        <v>278</v>
      </c>
      <c r="C294" s="69"/>
      <c r="D294" s="339" t="s">
        <v>1801</v>
      </c>
      <c r="E294" s="296">
        <v>2018</v>
      </c>
      <c r="F294" s="296"/>
      <c r="G294" s="341">
        <v>22</v>
      </c>
      <c r="H294" s="69"/>
      <c r="I294" s="69"/>
      <c r="J294" s="69"/>
      <c r="K294" s="134">
        <v>23</v>
      </c>
      <c r="L294" s="69"/>
      <c r="M294" s="69"/>
      <c r="N294" s="132"/>
    </row>
    <row r="295" spans="2:14" ht="24.75" customHeight="1" x14ac:dyDescent="0.25">
      <c r="B295" s="287">
        <v>279</v>
      </c>
      <c r="C295" s="69"/>
      <c r="D295" s="339" t="s">
        <v>1802</v>
      </c>
      <c r="E295" s="296">
        <v>2018</v>
      </c>
      <c r="F295" s="296"/>
      <c r="G295" s="341">
        <v>22</v>
      </c>
      <c r="H295" s="69"/>
      <c r="I295" s="69"/>
      <c r="J295" s="69"/>
      <c r="K295" s="134">
        <v>145</v>
      </c>
      <c r="L295" s="69"/>
      <c r="M295" s="69"/>
      <c r="N295" s="132"/>
    </row>
    <row r="296" spans="2:14" ht="24.75" customHeight="1" x14ac:dyDescent="0.25">
      <c r="B296" s="282">
        <v>280</v>
      </c>
      <c r="C296" s="69"/>
      <c r="D296" s="339" t="s">
        <v>1803</v>
      </c>
      <c r="E296" s="296" t="s">
        <v>1804</v>
      </c>
      <c r="F296" s="296"/>
      <c r="G296" s="341">
        <v>22</v>
      </c>
      <c r="H296" s="69"/>
      <c r="I296" s="69"/>
      <c r="J296" s="69"/>
      <c r="K296" s="134">
        <v>401</v>
      </c>
      <c r="L296" s="69"/>
      <c r="M296" s="69"/>
      <c r="N296" s="132"/>
    </row>
    <row r="297" spans="2:14" ht="24" customHeight="1" x14ac:dyDescent="0.25">
      <c r="B297" s="287">
        <v>281</v>
      </c>
      <c r="C297" s="69"/>
      <c r="D297" s="245" t="s">
        <v>1805</v>
      </c>
      <c r="E297" s="342">
        <v>2016</v>
      </c>
      <c r="F297" s="342"/>
      <c r="G297" s="341">
        <v>22</v>
      </c>
      <c r="H297" s="208"/>
      <c r="I297" s="208"/>
      <c r="J297" s="208"/>
      <c r="K297" s="209">
        <v>30</v>
      </c>
      <c r="L297" s="208"/>
      <c r="M297" s="208"/>
      <c r="N297" s="328"/>
    </row>
    <row r="298" spans="2:14" ht="21.75" customHeight="1" x14ac:dyDescent="0.25">
      <c r="B298" s="287">
        <v>282</v>
      </c>
      <c r="C298" s="69"/>
      <c r="D298" s="339" t="s">
        <v>1806</v>
      </c>
      <c r="E298" s="296">
        <v>2016</v>
      </c>
      <c r="F298" s="296"/>
      <c r="G298" s="341">
        <v>22</v>
      </c>
      <c r="H298" s="208"/>
      <c r="I298" s="208"/>
      <c r="J298" s="208"/>
      <c r="K298" s="209">
        <v>21</v>
      </c>
      <c r="L298" s="208"/>
      <c r="M298" s="208"/>
      <c r="N298" s="328"/>
    </row>
    <row r="299" spans="2:14" ht="21.75" customHeight="1" x14ac:dyDescent="0.25">
      <c r="B299" s="282">
        <v>283</v>
      </c>
      <c r="C299" s="69"/>
      <c r="D299" s="339" t="s">
        <v>1807</v>
      </c>
      <c r="E299" s="296">
        <v>2017</v>
      </c>
      <c r="F299" s="296"/>
      <c r="G299" s="341">
        <v>22</v>
      </c>
      <c r="H299" s="69"/>
      <c r="I299" s="69"/>
      <c r="J299" s="69"/>
      <c r="K299" s="134">
        <v>67</v>
      </c>
      <c r="L299" s="208"/>
      <c r="M299" s="208"/>
      <c r="N299" s="328"/>
    </row>
    <row r="300" spans="2:14" ht="21.75" customHeight="1" x14ac:dyDescent="0.25">
      <c r="B300" s="287">
        <v>284</v>
      </c>
      <c r="C300" s="69"/>
      <c r="D300" s="339" t="s">
        <v>1808</v>
      </c>
      <c r="E300" s="296">
        <v>2017</v>
      </c>
      <c r="F300" s="296"/>
      <c r="G300" s="341">
        <v>22</v>
      </c>
      <c r="H300" s="69"/>
      <c r="I300" s="69"/>
      <c r="J300" s="69"/>
      <c r="K300" s="134">
        <v>65</v>
      </c>
      <c r="L300" s="208"/>
      <c r="M300" s="208"/>
      <c r="N300" s="328"/>
    </row>
    <row r="301" spans="2:14" ht="21.75" customHeight="1" x14ac:dyDescent="0.25">
      <c r="B301" s="287">
        <v>285</v>
      </c>
      <c r="C301" s="69"/>
      <c r="D301" s="339" t="s">
        <v>1809</v>
      </c>
      <c r="E301" s="296">
        <v>2018</v>
      </c>
      <c r="F301" s="296"/>
      <c r="G301" s="341">
        <v>22</v>
      </c>
      <c r="H301" s="69"/>
      <c r="I301" s="69"/>
      <c r="J301" s="69"/>
      <c r="K301" s="134">
        <v>36</v>
      </c>
      <c r="L301" s="208"/>
      <c r="M301" s="208"/>
      <c r="N301" s="328"/>
    </row>
    <row r="302" spans="2:14" ht="21.75" customHeight="1" x14ac:dyDescent="0.25">
      <c r="B302" s="282">
        <v>286</v>
      </c>
      <c r="C302" s="69"/>
      <c r="D302" s="339" t="s">
        <v>1810</v>
      </c>
      <c r="E302" s="296">
        <v>2018</v>
      </c>
      <c r="F302" s="296"/>
      <c r="G302" s="341">
        <v>22</v>
      </c>
      <c r="H302" s="69"/>
      <c r="I302" s="69"/>
      <c r="J302" s="69"/>
      <c r="K302" s="134">
        <v>36</v>
      </c>
      <c r="L302" s="208"/>
      <c r="M302" s="208"/>
      <c r="N302" s="328"/>
    </row>
    <row r="303" spans="2:14" ht="21.75" customHeight="1" x14ac:dyDescent="0.25">
      <c r="B303" s="287">
        <v>287</v>
      </c>
      <c r="C303" s="343"/>
      <c r="D303" s="344" t="s">
        <v>1811</v>
      </c>
      <c r="E303" s="345" t="s">
        <v>1812</v>
      </c>
      <c r="F303" s="345"/>
      <c r="G303" s="346">
        <v>23</v>
      </c>
      <c r="H303" s="343"/>
      <c r="I303" s="69"/>
      <c r="J303" s="69"/>
      <c r="K303" s="134" t="s">
        <v>1813</v>
      </c>
      <c r="L303" s="208"/>
      <c r="M303" s="208"/>
      <c r="N303" s="328"/>
    </row>
    <row r="304" spans="2:14" ht="21.75" customHeight="1" x14ac:dyDescent="0.25">
      <c r="B304" s="287">
        <v>288</v>
      </c>
      <c r="C304" s="343"/>
      <c r="D304" s="344" t="s">
        <v>1814</v>
      </c>
      <c r="E304" s="345">
        <v>2019</v>
      </c>
      <c r="F304" s="345"/>
      <c r="G304" s="346">
        <v>23</v>
      </c>
      <c r="H304" s="343"/>
      <c r="I304" s="69"/>
      <c r="J304" s="69"/>
      <c r="K304" s="134" t="s">
        <v>1813</v>
      </c>
      <c r="L304" s="208"/>
      <c r="M304" s="208"/>
      <c r="N304" s="328"/>
    </row>
    <row r="305" spans="2:14" ht="21.75" customHeight="1" x14ac:dyDescent="0.25">
      <c r="B305" s="282">
        <v>289</v>
      </c>
      <c r="C305" s="343"/>
      <c r="D305" s="344" t="s">
        <v>1815</v>
      </c>
      <c r="E305" s="345">
        <v>2019</v>
      </c>
      <c r="F305" s="345"/>
      <c r="G305" s="346">
        <v>23</v>
      </c>
      <c r="H305" s="343"/>
      <c r="I305" s="69"/>
      <c r="J305" s="69"/>
      <c r="K305" s="134" t="s">
        <v>1813</v>
      </c>
      <c r="L305" s="208"/>
      <c r="M305" s="208"/>
      <c r="N305" s="328"/>
    </row>
    <row r="306" spans="2:14" ht="21.75" customHeight="1" x14ac:dyDescent="0.25">
      <c r="B306" s="287">
        <v>290</v>
      </c>
      <c r="C306" s="343"/>
      <c r="D306" s="344" t="s">
        <v>1816</v>
      </c>
      <c r="E306" s="345">
        <v>2019</v>
      </c>
      <c r="F306" s="345"/>
      <c r="G306" s="346">
        <v>23</v>
      </c>
      <c r="H306" s="343"/>
      <c r="I306" s="69"/>
      <c r="J306" s="69"/>
      <c r="K306" s="134" t="s">
        <v>1813</v>
      </c>
      <c r="L306" s="208"/>
      <c r="M306" s="208"/>
      <c r="N306" s="328"/>
    </row>
    <row r="307" spans="2:14" ht="21.75" customHeight="1" x14ac:dyDescent="0.25">
      <c r="B307" s="287">
        <v>291</v>
      </c>
      <c r="C307" s="343"/>
      <c r="D307" s="344" t="s">
        <v>1817</v>
      </c>
      <c r="E307" s="345">
        <v>2019</v>
      </c>
      <c r="F307" s="345"/>
      <c r="G307" s="346">
        <v>23</v>
      </c>
      <c r="H307" s="343"/>
      <c r="I307" s="69"/>
      <c r="J307" s="69"/>
      <c r="K307" s="134" t="s">
        <v>1813</v>
      </c>
      <c r="L307" s="208"/>
      <c r="M307" s="208"/>
      <c r="N307" s="328"/>
    </row>
    <row r="308" spans="2:14" ht="54.75" customHeight="1" x14ac:dyDescent="0.25">
      <c r="B308" s="282">
        <v>292</v>
      </c>
      <c r="C308" s="343"/>
      <c r="D308" s="344" t="s">
        <v>1708</v>
      </c>
      <c r="E308" s="347">
        <v>43797</v>
      </c>
      <c r="F308" s="345"/>
      <c r="G308" s="346">
        <v>23</v>
      </c>
      <c r="H308" s="343"/>
      <c r="I308" s="69"/>
      <c r="J308" s="69"/>
      <c r="K308" s="134" t="s">
        <v>1813</v>
      </c>
      <c r="L308" s="208"/>
      <c r="M308" s="208"/>
      <c r="N308" s="328"/>
    </row>
    <row r="309" spans="2:14" ht="21.75" customHeight="1" x14ac:dyDescent="0.25">
      <c r="B309" s="287">
        <v>293</v>
      </c>
      <c r="C309" s="343"/>
      <c r="D309" s="344" t="s">
        <v>1818</v>
      </c>
      <c r="E309" s="345">
        <v>2019</v>
      </c>
      <c r="F309" s="345"/>
      <c r="G309" s="346">
        <v>23</v>
      </c>
      <c r="H309" s="343"/>
      <c r="I309" s="69"/>
      <c r="J309" s="69"/>
      <c r="K309" s="134" t="s">
        <v>1813</v>
      </c>
      <c r="L309" s="208"/>
      <c r="M309" s="208"/>
      <c r="N309" s="328"/>
    </row>
    <row r="310" spans="2:14" ht="21.75" customHeight="1" x14ac:dyDescent="0.25">
      <c r="B310" s="287">
        <v>294</v>
      </c>
      <c r="C310" s="343"/>
      <c r="D310" s="344" t="s">
        <v>1819</v>
      </c>
      <c r="E310" s="345">
        <v>2019</v>
      </c>
      <c r="F310" s="345"/>
      <c r="G310" s="346">
        <v>23</v>
      </c>
      <c r="H310" s="343"/>
      <c r="I310" s="69"/>
      <c r="J310" s="69"/>
      <c r="K310" s="134" t="s">
        <v>1813</v>
      </c>
      <c r="L310" s="208"/>
      <c r="M310" s="208"/>
      <c r="N310" s="328"/>
    </row>
    <row r="311" spans="2:14" ht="21.75" customHeight="1" x14ac:dyDescent="0.25">
      <c r="B311" s="282">
        <v>295</v>
      </c>
      <c r="C311" s="343"/>
      <c r="D311" s="344" t="s">
        <v>1820</v>
      </c>
      <c r="E311" s="345">
        <v>2019</v>
      </c>
      <c r="F311" s="345"/>
      <c r="G311" s="346">
        <v>23</v>
      </c>
      <c r="H311" s="343"/>
      <c r="I311" s="69"/>
      <c r="J311" s="69"/>
      <c r="K311" s="134" t="s">
        <v>1813</v>
      </c>
      <c r="L311" s="208"/>
      <c r="M311" s="208"/>
      <c r="N311" s="328"/>
    </row>
    <row r="312" spans="2:14" ht="21.75" customHeight="1" x14ac:dyDescent="0.25">
      <c r="B312" s="287">
        <v>296</v>
      </c>
      <c r="C312" s="343"/>
      <c r="D312" s="344" t="s">
        <v>1821</v>
      </c>
      <c r="E312" s="345" t="s">
        <v>1812</v>
      </c>
      <c r="F312" s="345"/>
      <c r="G312" s="346">
        <v>23</v>
      </c>
      <c r="H312" s="343"/>
      <c r="I312" s="69"/>
      <c r="J312" s="69"/>
      <c r="K312" s="134" t="s">
        <v>1813</v>
      </c>
      <c r="L312" s="208"/>
      <c r="M312" s="208"/>
      <c r="N312" s="328"/>
    </row>
    <row r="313" spans="2:14" ht="21.75" customHeight="1" x14ac:dyDescent="0.25">
      <c r="B313" s="287">
        <v>297</v>
      </c>
      <c r="C313" s="343"/>
      <c r="D313" s="344" t="s">
        <v>1822</v>
      </c>
      <c r="E313" s="345">
        <v>2020</v>
      </c>
      <c r="F313" s="345"/>
      <c r="G313" s="346">
        <v>23</v>
      </c>
      <c r="H313" s="343"/>
      <c r="I313" s="69"/>
      <c r="J313" s="69"/>
      <c r="K313" s="134" t="s">
        <v>1813</v>
      </c>
      <c r="L313" s="208"/>
      <c r="M313" s="208"/>
      <c r="N313" s="328"/>
    </row>
    <row r="314" spans="2:14" ht="21.75" customHeight="1" x14ac:dyDescent="0.25">
      <c r="B314" s="282">
        <v>298</v>
      </c>
      <c r="C314" s="343"/>
      <c r="D314" s="344" t="s">
        <v>1823</v>
      </c>
      <c r="E314" s="345">
        <v>2020</v>
      </c>
      <c r="F314" s="345"/>
      <c r="G314" s="346">
        <v>23</v>
      </c>
      <c r="H314" s="343"/>
      <c r="I314" s="69"/>
      <c r="J314" s="69"/>
      <c r="K314" s="134" t="s">
        <v>1813</v>
      </c>
      <c r="L314" s="208"/>
      <c r="M314" s="208"/>
      <c r="N314" s="328"/>
    </row>
    <row r="315" spans="2:14" ht="21.75" customHeight="1" x14ac:dyDescent="0.25">
      <c r="B315" s="282"/>
      <c r="C315" s="343"/>
      <c r="D315" s="348" t="s">
        <v>1824</v>
      </c>
      <c r="E315" s="345"/>
      <c r="F315" s="345"/>
      <c r="G315" s="346"/>
      <c r="H315" s="343"/>
      <c r="I315" s="69"/>
      <c r="J315" s="69"/>
      <c r="K315" s="134"/>
      <c r="L315" s="208"/>
      <c r="M315" s="208"/>
      <c r="N315" s="328"/>
    </row>
    <row r="316" spans="2:14" ht="24.75" customHeight="1" x14ac:dyDescent="0.25"/>
    <row r="317" spans="2:14" ht="21.75" customHeight="1" x14ac:dyDescent="0.25"/>
  </sheetData>
  <mergeCells count="13">
    <mergeCell ref="L13:L16"/>
    <mergeCell ref="M13:M16"/>
    <mergeCell ref="N13:N16"/>
    <mergeCell ref="A2:D6"/>
    <mergeCell ref="E2:K6"/>
    <mergeCell ref="L2:N3"/>
    <mergeCell ref="L4:N6"/>
    <mergeCell ref="B13:B16"/>
    <mergeCell ref="C13:C16"/>
    <mergeCell ref="D13:D16"/>
    <mergeCell ref="E13:F15"/>
    <mergeCell ref="G13:J15"/>
    <mergeCell ref="K13:K16"/>
  </mergeCells>
  <pageMargins left="0.7" right="0.7" top="0.75" bottom="0.75" header="0.3" footer="0.3"/>
  <pageSetup paperSize="256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zoomScale="110" zoomScaleNormal="110" workbookViewId="0">
      <selection activeCell="A14" sqref="A14"/>
    </sheetView>
  </sheetViews>
  <sheetFormatPr baseColWidth="10" defaultRowHeight="15" x14ac:dyDescent="0.25"/>
  <cols>
    <col min="1" max="1" width="16.140625" customWidth="1"/>
    <col min="2" max="2" width="43.28515625" customWidth="1"/>
    <col min="3" max="3" width="11.5703125" customWidth="1"/>
    <col min="4" max="4" width="11.42578125" customWidth="1"/>
    <col min="5" max="5" width="10.7109375" customWidth="1"/>
    <col min="6" max="6" width="10.5703125" customWidth="1"/>
    <col min="7" max="7" width="9.5703125" customWidth="1"/>
  </cols>
  <sheetData>
    <row r="1" spans="1:8" ht="46.5" customHeight="1" x14ac:dyDescent="0.25">
      <c r="A1" s="435"/>
      <c r="B1" s="436" t="s">
        <v>519</v>
      </c>
      <c r="C1" s="436"/>
      <c r="D1" s="436"/>
      <c r="E1" s="436"/>
      <c r="F1" s="436"/>
      <c r="G1" s="436"/>
      <c r="H1" s="26"/>
    </row>
    <row r="2" spans="1:8" ht="38.25" customHeight="1" x14ac:dyDescent="0.25">
      <c r="A2" s="435"/>
      <c r="B2" s="436" t="s">
        <v>520</v>
      </c>
      <c r="C2" s="436"/>
      <c r="D2" s="436"/>
      <c r="E2" s="436"/>
      <c r="F2" s="436"/>
      <c r="G2" s="436"/>
      <c r="H2" s="26"/>
    </row>
    <row r="3" spans="1:8" ht="23.25" customHeight="1" x14ac:dyDescent="0.25">
      <c r="A3" s="119"/>
      <c r="B3" s="120"/>
      <c r="C3" s="120"/>
      <c r="D3" s="120"/>
      <c r="E3" s="120"/>
      <c r="F3" s="120"/>
      <c r="G3" s="120"/>
      <c r="H3" s="26"/>
    </row>
    <row r="4" spans="1:8" ht="31.5" x14ac:dyDescent="0.5">
      <c r="A4" s="121" t="s">
        <v>832</v>
      </c>
      <c r="B4" s="122" t="s">
        <v>1518</v>
      </c>
      <c r="C4" s="120"/>
      <c r="D4" s="120"/>
      <c r="E4" s="120"/>
      <c r="F4" s="84" t="s">
        <v>521</v>
      </c>
      <c r="G4" s="252">
        <v>2020</v>
      </c>
      <c r="H4" s="26"/>
    </row>
    <row r="5" spans="1:8" ht="15.75" x14ac:dyDescent="0.25">
      <c r="A5" s="119"/>
      <c r="B5" s="120"/>
      <c r="C5" s="120"/>
      <c r="D5" s="120"/>
      <c r="E5" s="120"/>
      <c r="F5" s="120"/>
      <c r="G5" s="120"/>
      <c r="H5" s="26"/>
    </row>
    <row r="6" spans="1:8" ht="15.75" x14ac:dyDescent="0.25">
      <c r="A6" s="123" t="s">
        <v>522</v>
      </c>
      <c r="B6" s="120"/>
      <c r="C6" s="124" t="s">
        <v>523</v>
      </c>
      <c r="D6" s="120"/>
      <c r="E6" s="124" t="s">
        <v>1519</v>
      </c>
      <c r="F6" s="69"/>
      <c r="G6" s="120"/>
      <c r="H6" s="26"/>
    </row>
    <row r="7" spans="1:8" ht="15.75" x14ac:dyDescent="0.25">
      <c r="A7" s="434"/>
      <c r="B7" s="434"/>
      <c r="C7" s="434"/>
      <c r="D7" s="434"/>
      <c r="E7" s="434"/>
      <c r="F7" s="434"/>
      <c r="G7" s="434"/>
      <c r="H7" s="26"/>
    </row>
    <row r="8" spans="1:8" ht="15.75" x14ac:dyDescent="0.25">
      <c r="A8" s="437" t="s">
        <v>524</v>
      </c>
      <c r="B8" s="437"/>
      <c r="C8" s="437"/>
      <c r="D8" s="437"/>
      <c r="E8" s="437"/>
      <c r="F8" s="437"/>
      <c r="G8" s="437"/>
      <c r="H8" s="26"/>
    </row>
    <row r="9" spans="1:8" ht="15.75" x14ac:dyDescent="0.25">
      <c r="A9" s="434"/>
      <c r="B9" s="434"/>
      <c r="C9" s="434"/>
      <c r="D9" s="434"/>
      <c r="E9" s="434"/>
      <c r="F9" s="434"/>
      <c r="G9" s="434"/>
      <c r="H9" s="26"/>
    </row>
    <row r="10" spans="1:8" ht="15" customHeight="1" x14ac:dyDescent="0.25">
      <c r="A10" s="438" t="s">
        <v>517</v>
      </c>
      <c r="B10" s="439" t="s">
        <v>2</v>
      </c>
      <c r="C10" s="438" t="s">
        <v>816</v>
      </c>
      <c r="D10" s="438"/>
      <c r="E10" s="438" t="s">
        <v>518</v>
      </c>
      <c r="F10" s="438" t="s">
        <v>4</v>
      </c>
      <c r="G10" s="438" t="s">
        <v>7</v>
      </c>
      <c r="H10" s="26"/>
    </row>
    <row r="11" spans="1:8" ht="15" customHeight="1" x14ac:dyDescent="0.25">
      <c r="A11" s="438"/>
      <c r="B11" s="439"/>
      <c r="C11" s="438" t="s">
        <v>8</v>
      </c>
      <c r="D11" s="438"/>
      <c r="E11" s="438"/>
      <c r="F11" s="438"/>
      <c r="G11" s="438"/>
      <c r="H11" s="26"/>
    </row>
    <row r="12" spans="1:8" ht="15" customHeight="1" x14ac:dyDescent="0.25">
      <c r="A12" s="438"/>
      <c r="B12" s="439"/>
      <c r="C12" s="438"/>
      <c r="D12" s="438"/>
      <c r="E12" s="438"/>
      <c r="F12" s="438"/>
      <c r="G12" s="438"/>
      <c r="H12" s="26"/>
    </row>
    <row r="13" spans="1:8" ht="24.75" customHeight="1" x14ac:dyDescent="0.25">
      <c r="A13" s="438"/>
      <c r="B13" s="439"/>
      <c r="C13" s="83" t="s">
        <v>12</v>
      </c>
      <c r="D13" s="83" t="s">
        <v>13</v>
      </c>
      <c r="E13" s="438"/>
      <c r="F13" s="438"/>
      <c r="G13" s="438"/>
      <c r="H13" s="26"/>
    </row>
    <row r="14" spans="1:8" ht="15.75" x14ac:dyDescent="0.25">
      <c r="A14" s="118">
        <v>61</v>
      </c>
      <c r="B14" s="63" t="s">
        <v>1234</v>
      </c>
      <c r="C14" s="64" t="s">
        <v>1235</v>
      </c>
      <c r="D14" s="64" t="s">
        <v>1236</v>
      </c>
      <c r="E14" s="64" t="s">
        <v>26</v>
      </c>
      <c r="F14" s="63">
        <v>149</v>
      </c>
      <c r="G14" s="63"/>
      <c r="H14" s="26"/>
    </row>
    <row r="15" spans="1:8" ht="15.75" x14ac:dyDescent="0.25">
      <c r="A15" s="118">
        <v>62</v>
      </c>
      <c r="B15" s="63" t="s">
        <v>1234</v>
      </c>
      <c r="C15" s="64" t="s">
        <v>1341</v>
      </c>
      <c r="D15" s="64" t="s">
        <v>1342</v>
      </c>
      <c r="E15" s="64" t="s">
        <v>1340</v>
      </c>
      <c r="F15" s="63">
        <v>167</v>
      </c>
      <c r="G15" s="63"/>
      <c r="H15" s="26"/>
    </row>
    <row r="16" spans="1:8" ht="33.75" customHeight="1" x14ac:dyDescent="0.25">
      <c r="A16" s="118">
        <v>63</v>
      </c>
      <c r="B16" s="63" t="s">
        <v>1234</v>
      </c>
      <c r="C16" s="247">
        <v>42993</v>
      </c>
      <c r="D16" s="247">
        <v>42993</v>
      </c>
      <c r="E16" s="64" t="s">
        <v>26</v>
      </c>
      <c r="F16" s="63">
        <v>209</v>
      </c>
      <c r="G16" s="63"/>
      <c r="H16" s="26"/>
    </row>
    <row r="17" spans="1:8" ht="33" customHeight="1" x14ac:dyDescent="0.25">
      <c r="A17" s="118">
        <v>64</v>
      </c>
      <c r="B17" s="63" t="s">
        <v>1234</v>
      </c>
      <c r="C17" s="247">
        <v>43069</v>
      </c>
      <c r="D17" s="247">
        <v>42776</v>
      </c>
      <c r="E17" s="64" t="s">
        <v>1340</v>
      </c>
      <c r="F17" s="63">
        <v>284</v>
      </c>
      <c r="G17" s="63"/>
      <c r="H17" s="26"/>
    </row>
    <row r="18" spans="1:8" ht="27" customHeight="1" x14ac:dyDescent="0.25">
      <c r="A18" s="118">
        <v>65</v>
      </c>
      <c r="B18" s="63" t="s">
        <v>1343</v>
      </c>
      <c r="C18" s="247">
        <v>42951</v>
      </c>
      <c r="D18" s="247">
        <v>43032</v>
      </c>
      <c r="E18" s="64" t="s">
        <v>26</v>
      </c>
      <c r="F18" s="63">
        <v>24</v>
      </c>
      <c r="G18" s="63"/>
      <c r="H18" s="26"/>
    </row>
    <row r="19" spans="1:8" s="125" customFormat="1" x14ac:dyDescent="0.25">
      <c r="C19" s="249"/>
      <c r="D19" s="249"/>
    </row>
    <row r="20" spans="1:8" s="125" customFormat="1" x14ac:dyDescent="0.25">
      <c r="C20" s="249"/>
      <c r="D20" s="249"/>
    </row>
    <row r="21" spans="1:8" s="125" customFormat="1" x14ac:dyDescent="0.25">
      <c r="C21" s="249"/>
      <c r="D21" s="249"/>
    </row>
    <row r="22" spans="1:8" s="125" customFormat="1" x14ac:dyDescent="0.25">
      <c r="C22" s="249"/>
      <c r="D22" s="249"/>
    </row>
    <row r="23" spans="1:8" s="125" customFormat="1" x14ac:dyDescent="0.25">
      <c r="C23" s="249"/>
      <c r="D23" s="249"/>
    </row>
    <row r="24" spans="1:8" s="125" customFormat="1" x14ac:dyDescent="0.25">
      <c r="C24" s="249"/>
      <c r="D24" s="249"/>
    </row>
    <row r="25" spans="1:8" s="125" customFormat="1" x14ac:dyDescent="0.25">
      <c r="C25" s="249"/>
      <c r="D25" s="249"/>
    </row>
    <row r="26" spans="1:8" s="125" customFormat="1" x14ac:dyDescent="0.25">
      <c r="A26" s="248"/>
      <c r="C26" s="249"/>
      <c r="D26" s="249"/>
    </row>
    <row r="27" spans="1:8" s="125" customFormat="1" x14ac:dyDescent="0.25">
      <c r="A27" s="248"/>
      <c r="C27" s="249"/>
      <c r="D27" s="249"/>
    </row>
    <row r="28" spans="1:8" s="26" customFormat="1" x14ac:dyDescent="0.25"/>
    <row r="29" spans="1:8" s="26" customFormat="1" x14ac:dyDescent="0.25"/>
    <row r="30" spans="1:8" s="26" customFormat="1" x14ac:dyDescent="0.25"/>
    <row r="31" spans="1:8" s="26" customFormat="1" x14ac:dyDescent="0.25"/>
    <row r="32" spans="1:8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</sheetData>
  <mergeCells count="12">
    <mergeCell ref="G10:G13"/>
    <mergeCell ref="A10:A13"/>
    <mergeCell ref="B10:B13"/>
    <mergeCell ref="C10:D12"/>
    <mergeCell ref="E10:E13"/>
    <mergeCell ref="F10:F13"/>
    <mergeCell ref="A9:G9"/>
    <mergeCell ref="A1:A2"/>
    <mergeCell ref="B1:G1"/>
    <mergeCell ref="B2:G2"/>
    <mergeCell ref="A8:G8"/>
    <mergeCell ref="A7:G7"/>
  </mergeCells>
  <printOptions horizontalCentered="1"/>
  <pageMargins left="0.51181102362204722" right="0.51181102362204722" top="1.3130314960629921" bottom="0.74803149606299213" header="0.31496062992125984" footer="0.31496062992125984"/>
  <pageSetup paperSize="9"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topLeftCell="A13" zoomScale="90" zoomScaleNormal="90" workbookViewId="0">
      <selection activeCell="G35" sqref="G35"/>
    </sheetView>
  </sheetViews>
  <sheetFormatPr baseColWidth="10" defaultRowHeight="15" x14ac:dyDescent="0.25"/>
  <cols>
    <col min="4" max="4" width="40.42578125" bestFit="1" customWidth="1"/>
    <col min="8" max="8" width="11.42578125" style="29"/>
  </cols>
  <sheetData>
    <row r="1" spans="1:15" ht="4.5" customHeight="1" thickBot="1" x14ac:dyDescent="0.3"/>
    <row r="2" spans="1:15" ht="17.25" x14ac:dyDescent="0.25">
      <c r="A2" s="349"/>
      <c r="B2" s="350"/>
      <c r="C2" s="350"/>
      <c r="D2" s="351"/>
      <c r="E2" s="358" t="s">
        <v>18</v>
      </c>
      <c r="F2" s="359"/>
      <c r="G2" s="359"/>
      <c r="H2" s="359"/>
      <c r="I2" s="359"/>
      <c r="J2" s="359"/>
      <c r="K2" s="360"/>
      <c r="L2" s="367" t="s">
        <v>19</v>
      </c>
      <c r="M2" s="368"/>
      <c r="N2" s="369"/>
      <c r="O2" s="3"/>
    </row>
    <row r="3" spans="1:15" ht="15" customHeight="1" thickBot="1" x14ac:dyDescent="0.3">
      <c r="A3" s="352"/>
      <c r="B3" s="353"/>
      <c r="C3" s="353"/>
      <c r="D3" s="354"/>
      <c r="E3" s="361"/>
      <c r="F3" s="362"/>
      <c r="G3" s="362"/>
      <c r="H3" s="362"/>
      <c r="I3" s="362"/>
      <c r="J3" s="362"/>
      <c r="K3" s="363"/>
      <c r="L3" s="370"/>
      <c r="M3" s="371"/>
      <c r="N3" s="372"/>
      <c r="O3" s="3"/>
    </row>
    <row r="4" spans="1:15" ht="15" customHeight="1" x14ac:dyDescent="0.25">
      <c r="A4" s="352"/>
      <c r="B4" s="353"/>
      <c r="C4" s="353"/>
      <c r="D4" s="354"/>
      <c r="E4" s="361"/>
      <c r="F4" s="362"/>
      <c r="G4" s="362"/>
      <c r="H4" s="362"/>
      <c r="I4" s="362"/>
      <c r="J4" s="362"/>
      <c r="K4" s="363"/>
      <c r="L4" s="373" t="s">
        <v>20</v>
      </c>
      <c r="M4" s="374"/>
      <c r="N4" s="375"/>
      <c r="O4" s="3"/>
    </row>
    <row r="5" spans="1:15" ht="17.25" x14ac:dyDescent="0.25">
      <c r="A5" s="352"/>
      <c r="B5" s="353"/>
      <c r="C5" s="353"/>
      <c r="D5" s="354"/>
      <c r="E5" s="361"/>
      <c r="F5" s="362"/>
      <c r="G5" s="362"/>
      <c r="H5" s="362"/>
      <c r="I5" s="362"/>
      <c r="J5" s="362"/>
      <c r="K5" s="363"/>
      <c r="L5" s="376"/>
      <c r="M5" s="377"/>
      <c r="N5" s="378"/>
      <c r="O5" s="3"/>
    </row>
    <row r="6" spans="1:15" ht="15.75" thickBot="1" x14ac:dyDescent="0.3">
      <c r="A6" s="355"/>
      <c r="B6" s="356"/>
      <c r="C6" s="356"/>
      <c r="D6" s="357"/>
      <c r="E6" s="364"/>
      <c r="F6" s="365"/>
      <c r="G6" s="365"/>
      <c r="H6" s="365"/>
      <c r="I6" s="365"/>
      <c r="J6" s="365"/>
      <c r="K6" s="366"/>
      <c r="L6" s="379"/>
      <c r="M6" s="380"/>
      <c r="N6" s="381"/>
    </row>
    <row r="7" spans="1:15" x14ac:dyDescent="0.25">
      <c r="B7" s="4"/>
      <c r="H7" s="30"/>
    </row>
    <row r="8" spans="1:15" ht="15.75" x14ac:dyDescent="0.25">
      <c r="B8" s="5" t="s">
        <v>21</v>
      </c>
      <c r="C8" s="45"/>
      <c r="D8" s="44"/>
      <c r="H8" s="30"/>
    </row>
    <row r="9" spans="1:15" x14ac:dyDescent="0.25">
      <c r="B9" s="5" t="s">
        <v>22</v>
      </c>
      <c r="H9" s="30"/>
    </row>
    <row r="10" spans="1:15" x14ac:dyDescent="0.25">
      <c r="B10" s="5" t="s">
        <v>23</v>
      </c>
      <c r="H10" s="30"/>
    </row>
    <row r="11" spans="1:15" ht="15.75" thickBot="1" x14ac:dyDescent="0.3">
      <c r="B11" s="5" t="s">
        <v>24</v>
      </c>
      <c r="H11" s="30"/>
    </row>
    <row r="12" spans="1:15" ht="45.75" thickBot="1" x14ac:dyDescent="0.3">
      <c r="B12" s="382" t="s">
        <v>0</v>
      </c>
      <c r="C12" s="382" t="s">
        <v>1</v>
      </c>
      <c r="D12" s="382" t="s">
        <v>2</v>
      </c>
      <c r="E12" s="383" t="s">
        <v>785</v>
      </c>
      <c r="F12" s="383"/>
      <c r="G12" s="383" t="s">
        <v>3</v>
      </c>
      <c r="H12" s="383"/>
      <c r="I12" s="383"/>
      <c r="J12" s="383"/>
      <c r="K12" s="74" t="s">
        <v>4</v>
      </c>
      <c r="L12" s="382" t="s">
        <v>5</v>
      </c>
      <c r="M12" s="74" t="s">
        <v>6</v>
      </c>
      <c r="N12" s="382" t="s">
        <v>7</v>
      </c>
    </row>
    <row r="13" spans="1:15" ht="15.75" thickBot="1" x14ac:dyDescent="0.3">
      <c r="B13" s="382"/>
      <c r="C13" s="382"/>
      <c r="D13" s="382"/>
      <c r="E13" s="383" t="s">
        <v>8</v>
      </c>
      <c r="F13" s="383"/>
      <c r="G13" s="383"/>
      <c r="H13" s="383"/>
      <c r="I13" s="383"/>
      <c r="J13" s="383"/>
      <c r="K13" s="74" t="s">
        <v>9</v>
      </c>
      <c r="L13" s="382"/>
      <c r="M13" s="74" t="s">
        <v>9</v>
      </c>
      <c r="N13" s="382"/>
    </row>
    <row r="14" spans="1:15" ht="15.75" thickBot="1" x14ac:dyDescent="0.3">
      <c r="B14" s="382"/>
      <c r="C14" s="382"/>
      <c r="D14" s="382"/>
      <c r="E14" s="383"/>
      <c r="F14" s="383"/>
      <c r="G14" s="383"/>
      <c r="H14" s="383"/>
      <c r="I14" s="383"/>
      <c r="J14" s="383"/>
      <c r="K14" s="74" t="s">
        <v>10</v>
      </c>
      <c r="L14" s="382"/>
      <c r="M14" s="74" t="s">
        <v>11</v>
      </c>
      <c r="N14" s="382"/>
    </row>
    <row r="15" spans="1:15" ht="15.75" thickBot="1" x14ac:dyDescent="0.3">
      <c r="B15" s="382"/>
      <c r="C15" s="382"/>
      <c r="D15" s="382"/>
      <c r="E15" s="74" t="s">
        <v>12</v>
      </c>
      <c r="F15" s="74" t="s">
        <v>13</v>
      </c>
      <c r="G15" s="74" t="s">
        <v>14</v>
      </c>
      <c r="H15" s="1" t="s">
        <v>15</v>
      </c>
      <c r="I15" s="74" t="s">
        <v>16</v>
      </c>
      <c r="J15" s="74" t="s">
        <v>17</v>
      </c>
      <c r="K15" s="74"/>
      <c r="L15" s="382"/>
      <c r="M15" s="74"/>
      <c r="N15" s="382"/>
    </row>
    <row r="16" spans="1:15" ht="16.5" thickBot="1" x14ac:dyDescent="0.3">
      <c r="B16" s="7">
        <v>1</v>
      </c>
      <c r="C16" s="31"/>
      <c r="D16" s="43" t="s">
        <v>751</v>
      </c>
      <c r="E16" s="37">
        <v>2014</v>
      </c>
      <c r="F16" s="37"/>
      <c r="G16" s="31">
        <v>1</v>
      </c>
      <c r="H16" s="37">
        <v>1</v>
      </c>
      <c r="I16" s="37"/>
      <c r="J16" s="37"/>
      <c r="K16" s="37">
        <v>103</v>
      </c>
      <c r="L16" s="37"/>
      <c r="M16" s="37"/>
      <c r="N16" s="38"/>
    </row>
    <row r="17" spans="2:14" ht="16.5" thickBot="1" x14ac:dyDescent="0.3">
      <c r="B17" s="7">
        <v>2</v>
      </c>
      <c r="C17" s="31"/>
      <c r="D17" s="43" t="s">
        <v>752</v>
      </c>
      <c r="E17" s="37">
        <v>2014</v>
      </c>
      <c r="F17" s="37"/>
      <c r="G17" s="31">
        <v>1</v>
      </c>
      <c r="H17" s="37">
        <v>1</v>
      </c>
      <c r="I17" s="37"/>
      <c r="J17" s="37"/>
      <c r="K17" s="37">
        <v>50</v>
      </c>
      <c r="L17" s="37"/>
      <c r="M17" s="37"/>
      <c r="N17" s="38"/>
    </row>
    <row r="18" spans="2:14" ht="30.75" thickBot="1" x14ac:dyDescent="0.3">
      <c r="B18" s="7">
        <v>3</v>
      </c>
      <c r="C18" s="31"/>
      <c r="D18" s="43" t="s">
        <v>753</v>
      </c>
      <c r="E18" s="37">
        <v>2014</v>
      </c>
      <c r="F18" s="37"/>
      <c r="G18" s="31">
        <v>1</v>
      </c>
      <c r="H18" s="37">
        <v>1</v>
      </c>
      <c r="I18" s="37"/>
      <c r="J18" s="37"/>
      <c r="K18" s="37">
        <v>70</v>
      </c>
      <c r="L18" s="37"/>
      <c r="M18" s="37"/>
      <c r="N18" s="38"/>
    </row>
    <row r="19" spans="2:14" ht="30.75" thickBot="1" x14ac:dyDescent="0.3">
      <c r="B19" s="7">
        <v>4</v>
      </c>
      <c r="C19" s="31"/>
      <c r="D19" s="43" t="s">
        <v>753</v>
      </c>
      <c r="E19" s="37">
        <v>2014</v>
      </c>
      <c r="F19" s="37"/>
      <c r="G19" s="31">
        <v>1</v>
      </c>
      <c r="H19" s="37">
        <v>1</v>
      </c>
      <c r="I19" s="37"/>
      <c r="J19" s="37"/>
      <c r="K19" s="37">
        <v>236</v>
      </c>
      <c r="L19" s="37"/>
      <c r="M19" s="37"/>
      <c r="N19" s="38"/>
    </row>
    <row r="20" spans="2:14" ht="30.75" thickBot="1" x14ac:dyDescent="0.3">
      <c r="B20" s="7">
        <v>5</v>
      </c>
      <c r="C20" s="31"/>
      <c r="D20" s="43" t="s">
        <v>753</v>
      </c>
      <c r="E20" s="37">
        <v>2014</v>
      </c>
      <c r="F20" s="37"/>
      <c r="G20" s="31">
        <v>1</v>
      </c>
      <c r="H20" s="37">
        <v>1</v>
      </c>
      <c r="I20" s="37"/>
      <c r="J20" s="37"/>
      <c r="K20" s="37">
        <f>422-237</f>
        <v>185</v>
      </c>
      <c r="L20" s="37"/>
      <c r="M20" s="37"/>
      <c r="N20" s="38"/>
    </row>
    <row r="21" spans="2:14" ht="16.5" thickBot="1" x14ac:dyDescent="0.3">
      <c r="B21" s="7">
        <v>6</v>
      </c>
      <c r="C21" s="31"/>
      <c r="D21" s="31" t="s">
        <v>754</v>
      </c>
      <c r="E21" s="37">
        <v>2015</v>
      </c>
      <c r="F21" s="37"/>
      <c r="G21" s="31">
        <v>1</v>
      </c>
      <c r="H21" s="37">
        <v>1</v>
      </c>
      <c r="I21" s="37"/>
      <c r="J21" s="37"/>
      <c r="K21" s="37">
        <v>47</v>
      </c>
      <c r="L21" s="37"/>
      <c r="M21" s="37"/>
      <c r="N21" s="38"/>
    </row>
    <row r="22" spans="2:14" ht="16.5" thickBot="1" x14ac:dyDescent="0.3">
      <c r="B22" s="7">
        <v>7</v>
      </c>
      <c r="C22" s="31"/>
      <c r="D22" s="31" t="s">
        <v>755</v>
      </c>
      <c r="E22" s="37">
        <v>2015</v>
      </c>
      <c r="F22" s="37"/>
      <c r="G22" s="31">
        <v>1</v>
      </c>
      <c r="H22" s="37">
        <v>1</v>
      </c>
      <c r="I22" s="37"/>
      <c r="J22" s="37"/>
      <c r="K22" s="37">
        <v>40</v>
      </c>
      <c r="L22" s="37"/>
      <c r="M22" s="37"/>
      <c r="N22" s="38"/>
    </row>
    <row r="23" spans="2:14" ht="16.5" thickBot="1" x14ac:dyDescent="0.3">
      <c r="B23" s="7">
        <v>8</v>
      </c>
      <c r="C23" s="31"/>
      <c r="D23" s="43" t="s">
        <v>755</v>
      </c>
      <c r="E23" s="37">
        <v>2016</v>
      </c>
      <c r="F23" s="37"/>
      <c r="G23" s="31">
        <v>1</v>
      </c>
      <c r="H23" s="37">
        <v>1</v>
      </c>
      <c r="I23" s="37"/>
      <c r="J23" s="37"/>
      <c r="K23" s="37">
        <v>160</v>
      </c>
      <c r="L23" s="37"/>
      <c r="M23" s="37"/>
      <c r="N23" s="38"/>
    </row>
    <row r="24" spans="2:14" ht="16.5" thickBot="1" x14ac:dyDescent="0.3">
      <c r="B24" s="7">
        <v>9</v>
      </c>
      <c r="C24" s="31"/>
      <c r="D24" s="43" t="s">
        <v>756</v>
      </c>
      <c r="E24" s="37">
        <v>2016</v>
      </c>
      <c r="F24" s="37"/>
      <c r="G24" s="31">
        <v>1</v>
      </c>
      <c r="H24" s="37">
        <v>1</v>
      </c>
      <c r="I24" s="37"/>
      <c r="J24" s="37"/>
      <c r="K24" s="37">
        <v>100</v>
      </c>
      <c r="L24" s="37"/>
      <c r="M24" s="37"/>
      <c r="N24" s="38"/>
    </row>
    <row r="25" spans="2:14" ht="30.75" thickBot="1" x14ac:dyDescent="0.3">
      <c r="B25" s="7">
        <v>10</v>
      </c>
      <c r="C25" s="31"/>
      <c r="D25" s="43" t="s">
        <v>757</v>
      </c>
      <c r="E25" s="37">
        <v>2016</v>
      </c>
      <c r="F25" s="37"/>
      <c r="G25" s="31">
        <v>1</v>
      </c>
      <c r="H25" s="37">
        <v>1</v>
      </c>
      <c r="I25" s="37"/>
      <c r="J25" s="37"/>
      <c r="K25" s="37">
        <v>31</v>
      </c>
      <c r="L25" s="37"/>
      <c r="M25" s="37"/>
      <c r="N25" s="38"/>
    </row>
    <row r="26" spans="2:14" ht="16.5" thickBot="1" x14ac:dyDescent="0.3">
      <c r="B26" s="7">
        <v>11</v>
      </c>
      <c r="C26" s="31"/>
      <c r="D26" s="43" t="s">
        <v>760</v>
      </c>
      <c r="E26" s="37">
        <v>2016</v>
      </c>
      <c r="F26" s="37"/>
      <c r="G26" s="31">
        <v>1</v>
      </c>
      <c r="H26" s="37">
        <v>1</v>
      </c>
      <c r="I26" s="37"/>
      <c r="J26" s="37"/>
      <c r="K26" s="37">
        <v>69</v>
      </c>
      <c r="L26" s="37"/>
      <c r="M26" s="37"/>
      <c r="N26" s="38"/>
    </row>
    <row r="27" spans="2:14" ht="16.5" thickBot="1" x14ac:dyDescent="0.3">
      <c r="B27" s="7">
        <v>12</v>
      </c>
      <c r="C27" s="31"/>
      <c r="D27" s="31" t="s">
        <v>758</v>
      </c>
      <c r="E27" s="37">
        <v>2016</v>
      </c>
      <c r="F27" s="37"/>
      <c r="G27" s="31">
        <v>1</v>
      </c>
      <c r="H27" s="37">
        <v>1</v>
      </c>
      <c r="I27" s="37"/>
      <c r="J27" s="37"/>
      <c r="K27" s="37">
        <v>76</v>
      </c>
      <c r="L27" s="37"/>
      <c r="M27" s="37"/>
      <c r="N27" s="38"/>
    </row>
    <row r="28" spans="2:14" ht="30.75" thickBot="1" x14ac:dyDescent="0.3">
      <c r="B28" s="7">
        <v>13</v>
      </c>
      <c r="C28" s="31"/>
      <c r="D28" s="43" t="s">
        <v>759</v>
      </c>
      <c r="E28" s="37">
        <v>2016</v>
      </c>
      <c r="F28" s="37"/>
      <c r="G28" s="31">
        <v>1</v>
      </c>
      <c r="H28" s="37">
        <v>1</v>
      </c>
      <c r="I28" s="37"/>
      <c r="J28" s="37"/>
      <c r="K28" s="37">
        <v>39</v>
      </c>
      <c r="L28" s="37"/>
      <c r="M28" s="37"/>
      <c r="N28" s="38"/>
    </row>
    <row r="29" spans="2:14" ht="16.5" thickBot="1" x14ac:dyDescent="0.3">
      <c r="B29" s="7">
        <v>14</v>
      </c>
      <c r="C29" s="31"/>
      <c r="D29" s="31" t="s">
        <v>761</v>
      </c>
      <c r="E29" s="37">
        <v>2017</v>
      </c>
      <c r="F29" s="37"/>
      <c r="G29" s="31">
        <v>2</v>
      </c>
      <c r="H29" s="37">
        <v>1</v>
      </c>
      <c r="I29" s="37"/>
      <c r="J29" s="37"/>
      <c r="K29" s="37">
        <v>22</v>
      </c>
      <c r="L29" s="37"/>
      <c r="M29" s="37"/>
      <c r="N29" s="38"/>
    </row>
    <row r="30" spans="2:14" ht="16.5" thickBot="1" x14ac:dyDescent="0.3">
      <c r="B30" s="7">
        <v>15</v>
      </c>
      <c r="C30" s="31"/>
      <c r="D30" s="31" t="s">
        <v>762</v>
      </c>
      <c r="E30" s="37">
        <v>2017</v>
      </c>
      <c r="F30" s="37"/>
      <c r="G30" s="31">
        <v>2</v>
      </c>
      <c r="H30" s="37">
        <v>1</v>
      </c>
      <c r="I30" s="37"/>
      <c r="J30" s="37"/>
      <c r="K30" s="37">
        <v>16</v>
      </c>
      <c r="L30" s="37"/>
      <c r="M30" s="37"/>
      <c r="N30" s="38"/>
    </row>
    <row r="31" spans="2:14" ht="16.5" thickBot="1" x14ac:dyDescent="0.3">
      <c r="B31" s="7">
        <v>16</v>
      </c>
      <c r="C31" s="31"/>
      <c r="D31" s="31" t="s">
        <v>763</v>
      </c>
      <c r="E31" s="37">
        <v>2017</v>
      </c>
      <c r="F31" s="37"/>
      <c r="G31" s="31">
        <v>2</v>
      </c>
      <c r="H31" s="37">
        <v>1</v>
      </c>
      <c r="I31" s="37"/>
      <c r="J31" s="37"/>
      <c r="K31" s="37">
        <v>18</v>
      </c>
      <c r="L31" s="37"/>
      <c r="M31" s="37"/>
      <c r="N31" s="38"/>
    </row>
    <row r="32" spans="2:14" ht="16.5" thickBot="1" x14ac:dyDescent="0.3">
      <c r="B32" s="7">
        <v>17</v>
      </c>
      <c r="C32" s="31"/>
      <c r="D32" s="31" t="s">
        <v>764</v>
      </c>
      <c r="E32" s="37">
        <v>2017</v>
      </c>
      <c r="F32" s="37"/>
      <c r="G32" s="31">
        <v>2</v>
      </c>
      <c r="H32" s="37">
        <v>1</v>
      </c>
      <c r="I32" s="37"/>
      <c r="J32" s="37"/>
      <c r="K32" s="37">
        <v>135</v>
      </c>
      <c r="L32" s="37"/>
      <c r="M32" s="37"/>
      <c r="N32" s="38"/>
    </row>
    <row r="33" spans="2:14" ht="16.5" thickBot="1" x14ac:dyDescent="0.3">
      <c r="B33" s="7">
        <v>18</v>
      </c>
      <c r="C33" s="31"/>
      <c r="D33" s="31" t="s">
        <v>765</v>
      </c>
      <c r="E33" s="37">
        <v>2017</v>
      </c>
      <c r="F33" s="37"/>
      <c r="G33" s="31">
        <v>2</v>
      </c>
      <c r="H33" s="37">
        <v>1</v>
      </c>
      <c r="I33" s="37"/>
      <c r="J33" s="37"/>
      <c r="K33" s="37">
        <v>26</v>
      </c>
      <c r="L33" s="37"/>
      <c r="M33" s="37"/>
      <c r="N33" s="38"/>
    </row>
    <row r="34" spans="2:14" ht="16.5" thickBot="1" x14ac:dyDescent="0.3">
      <c r="B34" s="7">
        <v>19</v>
      </c>
      <c r="C34" s="31"/>
      <c r="D34" s="31" t="s">
        <v>766</v>
      </c>
      <c r="E34" s="37">
        <v>2017</v>
      </c>
      <c r="F34" s="37"/>
      <c r="G34" s="31">
        <v>2</v>
      </c>
      <c r="H34" s="37">
        <v>1</v>
      </c>
      <c r="I34" s="37"/>
      <c r="J34" s="37"/>
      <c r="K34" s="37">
        <v>152</v>
      </c>
      <c r="L34" s="37"/>
      <c r="M34" s="37"/>
      <c r="N34" s="38"/>
    </row>
    <row r="35" spans="2:14" ht="30.75" thickBot="1" x14ac:dyDescent="0.3">
      <c r="B35" s="7">
        <v>20</v>
      </c>
      <c r="C35" s="31"/>
      <c r="D35" s="43" t="s">
        <v>767</v>
      </c>
      <c r="E35" s="37">
        <v>2017</v>
      </c>
      <c r="F35" s="37"/>
      <c r="G35" s="31">
        <v>2</v>
      </c>
      <c r="H35" s="37">
        <v>1</v>
      </c>
      <c r="I35" s="37"/>
      <c r="J35" s="37"/>
      <c r="K35" s="37">
        <v>15</v>
      </c>
      <c r="L35" s="37"/>
      <c r="M35" s="37"/>
      <c r="N35" s="38"/>
    </row>
    <row r="36" spans="2:14" ht="16.5" thickBot="1" x14ac:dyDescent="0.3">
      <c r="B36" s="7">
        <v>21</v>
      </c>
      <c r="C36" s="31"/>
      <c r="D36" s="31" t="s">
        <v>768</v>
      </c>
      <c r="E36" s="37">
        <v>2017</v>
      </c>
      <c r="F36" s="37"/>
      <c r="G36" s="31">
        <v>2</v>
      </c>
      <c r="H36" s="37">
        <v>1</v>
      </c>
      <c r="I36" s="37"/>
      <c r="J36" s="37"/>
      <c r="K36" s="37">
        <v>100</v>
      </c>
      <c r="L36" s="37"/>
      <c r="M36" s="37"/>
      <c r="N36" s="38"/>
    </row>
    <row r="37" spans="2:14" ht="16.5" thickBot="1" x14ac:dyDescent="0.3">
      <c r="B37" s="7">
        <v>22</v>
      </c>
      <c r="C37" s="31"/>
      <c r="D37" s="31" t="s">
        <v>769</v>
      </c>
      <c r="E37" s="37">
        <v>2017</v>
      </c>
      <c r="F37" s="37"/>
      <c r="G37" s="31">
        <v>2</v>
      </c>
      <c r="H37" s="37">
        <v>1</v>
      </c>
      <c r="I37" s="37"/>
      <c r="J37" s="37"/>
      <c r="K37" s="37">
        <v>134</v>
      </c>
      <c r="L37" s="37"/>
      <c r="M37" s="37"/>
      <c r="N37" s="38"/>
    </row>
    <row r="38" spans="2:14" ht="16.5" thickBot="1" x14ac:dyDescent="0.3">
      <c r="B38" s="7">
        <v>23</v>
      </c>
      <c r="C38" s="31"/>
      <c r="D38" s="31" t="s">
        <v>770</v>
      </c>
      <c r="E38" s="37">
        <v>2017</v>
      </c>
      <c r="F38" s="37"/>
      <c r="G38" s="31">
        <v>2</v>
      </c>
      <c r="H38" s="37">
        <v>1</v>
      </c>
      <c r="I38" s="37"/>
      <c r="J38" s="37"/>
      <c r="K38" s="37">
        <v>13</v>
      </c>
      <c r="L38" s="37"/>
      <c r="M38" s="37"/>
      <c r="N38" s="38"/>
    </row>
    <row r="39" spans="2:14" ht="16.5" thickBot="1" x14ac:dyDescent="0.3">
      <c r="B39" s="7">
        <v>24</v>
      </c>
      <c r="C39" s="31"/>
      <c r="D39" s="31" t="s">
        <v>771</v>
      </c>
      <c r="E39" s="37">
        <v>2017</v>
      </c>
      <c r="F39" s="37"/>
      <c r="G39" s="31">
        <v>2</v>
      </c>
      <c r="H39" s="37">
        <v>1</v>
      </c>
      <c r="I39" s="37"/>
      <c r="J39" s="37"/>
      <c r="K39" s="37">
        <v>6</v>
      </c>
      <c r="L39" s="37"/>
      <c r="M39" s="37"/>
      <c r="N39" s="38"/>
    </row>
    <row r="40" spans="2:14" ht="16.5" thickBot="1" x14ac:dyDescent="0.3">
      <c r="B40" s="7">
        <v>25</v>
      </c>
      <c r="C40" s="31"/>
      <c r="D40" s="31" t="s">
        <v>772</v>
      </c>
      <c r="E40" s="37">
        <v>2017</v>
      </c>
      <c r="F40" s="37"/>
      <c r="G40" s="31">
        <v>2</v>
      </c>
      <c r="H40" s="37">
        <v>1</v>
      </c>
      <c r="I40" s="37"/>
      <c r="J40" s="37"/>
      <c r="K40" s="37">
        <v>15</v>
      </c>
      <c r="L40" s="37"/>
      <c r="M40" s="37"/>
      <c r="N40" s="38"/>
    </row>
    <row r="41" spans="2:14" ht="16.5" thickBot="1" x14ac:dyDescent="0.3">
      <c r="B41" s="7">
        <v>26</v>
      </c>
      <c r="C41" s="31"/>
      <c r="D41" s="31" t="s">
        <v>773</v>
      </c>
      <c r="E41" s="37">
        <v>2017</v>
      </c>
      <c r="F41" s="37"/>
      <c r="G41" s="31">
        <v>2</v>
      </c>
      <c r="H41" s="37">
        <v>1</v>
      </c>
      <c r="I41" s="37"/>
      <c r="J41" s="37"/>
      <c r="K41" s="37">
        <v>14</v>
      </c>
      <c r="L41" s="37"/>
      <c r="M41" s="37"/>
      <c r="N41" s="38"/>
    </row>
    <row r="42" spans="2:14" ht="16.5" thickBot="1" x14ac:dyDescent="0.3">
      <c r="B42" s="7">
        <v>27</v>
      </c>
      <c r="C42" s="31"/>
      <c r="D42" s="31" t="s">
        <v>774</v>
      </c>
      <c r="E42" s="37">
        <v>2017</v>
      </c>
      <c r="F42" s="37"/>
      <c r="G42" s="31">
        <v>2</v>
      </c>
      <c r="H42" s="37">
        <v>1</v>
      </c>
      <c r="I42" s="37"/>
      <c r="J42" s="37"/>
      <c r="K42" s="37">
        <v>17</v>
      </c>
      <c r="L42" s="37"/>
      <c r="M42" s="37"/>
      <c r="N42" s="38"/>
    </row>
    <row r="43" spans="2:14" ht="30.75" thickBot="1" x14ac:dyDescent="0.3">
      <c r="B43" s="7">
        <v>28</v>
      </c>
      <c r="C43" s="43"/>
      <c r="D43" s="43" t="s">
        <v>775</v>
      </c>
      <c r="E43" s="37">
        <v>2018</v>
      </c>
      <c r="F43" s="37"/>
      <c r="G43" s="31">
        <v>3</v>
      </c>
      <c r="H43" s="37">
        <v>1</v>
      </c>
      <c r="I43" s="37"/>
      <c r="J43" s="37"/>
      <c r="K43" s="37">
        <v>221</v>
      </c>
      <c r="L43" s="37"/>
      <c r="M43" s="37"/>
      <c r="N43" s="38"/>
    </row>
    <row r="44" spans="2:14" ht="16.5" thickBot="1" x14ac:dyDescent="0.3">
      <c r="B44" s="7">
        <v>29</v>
      </c>
      <c r="C44" s="31"/>
      <c r="D44" s="31" t="s">
        <v>776</v>
      </c>
      <c r="E44" s="37">
        <v>2018</v>
      </c>
      <c r="F44" s="37"/>
      <c r="G44" s="31">
        <v>3</v>
      </c>
      <c r="H44" s="37">
        <v>1</v>
      </c>
      <c r="I44" s="37"/>
      <c r="J44" s="37"/>
      <c r="K44" s="37">
        <v>15</v>
      </c>
      <c r="L44" s="37"/>
      <c r="M44" s="37"/>
      <c r="N44" s="38"/>
    </row>
    <row r="45" spans="2:14" ht="16.5" thickBot="1" x14ac:dyDescent="0.3">
      <c r="B45" s="7">
        <v>30</v>
      </c>
      <c r="C45" s="31"/>
      <c r="D45" s="43" t="s">
        <v>777</v>
      </c>
      <c r="E45" s="37">
        <v>2018</v>
      </c>
      <c r="F45" s="37"/>
      <c r="G45" s="31">
        <v>3</v>
      </c>
      <c r="H45" s="37">
        <v>1</v>
      </c>
      <c r="I45" s="37"/>
      <c r="J45" s="37"/>
      <c r="K45" s="37">
        <v>20</v>
      </c>
      <c r="L45" s="37"/>
      <c r="M45" s="37"/>
      <c r="N45" s="38"/>
    </row>
    <row r="46" spans="2:14" ht="30.75" thickBot="1" x14ac:dyDescent="0.3">
      <c r="B46" s="7">
        <v>31</v>
      </c>
      <c r="C46" s="31"/>
      <c r="D46" s="43" t="s">
        <v>778</v>
      </c>
      <c r="E46" s="37">
        <v>2018</v>
      </c>
      <c r="F46" s="37"/>
      <c r="G46" s="31">
        <v>3</v>
      </c>
      <c r="H46" s="37">
        <v>1</v>
      </c>
      <c r="I46" s="37"/>
      <c r="J46" s="37"/>
      <c r="K46" s="37">
        <v>7</v>
      </c>
      <c r="L46" s="37"/>
      <c r="M46" s="37"/>
      <c r="N46" s="38"/>
    </row>
    <row r="47" spans="2:14" ht="16.5" thickBot="1" x14ac:dyDescent="0.3">
      <c r="B47" s="7">
        <v>32</v>
      </c>
      <c r="C47" s="31"/>
      <c r="D47" s="31" t="s">
        <v>779</v>
      </c>
      <c r="E47" s="37">
        <v>2018</v>
      </c>
      <c r="F47" s="37"/>
      <c r="G47" s="31">
        <v>3</v>
      </c>
      <c r="H47" s="37">
        <v>1</v>
      </c>
      <c r="I47" s="37"/>
      <c r="J47" s="37"/>
      <c r="K47" s="37">
        <v>6</v>
      </c>
      <c r="L47" s="37"/>
      <c r="M47" s="37"/>
      <c r="N47" s="38"/>
    </row>
    <row r="48" spans="2:14" ht="16.5" thickBot="1" x14ac:dyDescent="0.3">
      <c r="B48" s="7">
        <v>33</v>
      </c>
      <c r="C48" s="31"/>
      <c r="D48" s="31" t="s">
        <v>780</v>
      </c>
      <c r="E48" s="37">
        <v>2018</v>
      </c>
      <c r="F48" s="37"/>
      <c r="G48" s="31">
        <v>3</v>
      </c>
      <c r="H48" s="37">
        <v>1</v>
      </c>
      <c r="I48" s="37"/>
      <c r="J48" s="37"/>
      <c r="K48" s="37">
        <v>5</v>
      </c>
      <c r="L48" s="37"/>
      <c r="M48" s="37"/>
      <c r="N48" s="38"/>
    </row>
    <row r="49" spans="2:14" ht="16.5" thickBot="1" x14ac:dyDescent="0.3">
      <c r="B49" s="7">
        <v>34</v>
      </c>
      <c r="C49" s="31"/>
      <c r="D49" s="31" t="s">
        <v>781</v>
      </c>
      <c r="E49" s="37">
        <v>2018</v>
      </c>
      <c r="F49" s="37"/>
      <c r="G49" s="31">
        <v>3</v>
      </c>
      <c r="H49" s="37">
        <v>1</v>
      </c>
      <c r="I49" s="37"/>
      <c r="J49" s="37"/>
      <c r="K49" s="37">
        <v>24</v>
      </c>
      <c r="L49" s="37"/>
      <c r="M49" s="37"/>
      <c r="N49" s="38"/>
    </row>
    <row r="50" spans="2:14" ht="16.5" thickBot="1" x14ac:dyDescent="0.3">
      <c r="B50" s="7">
        <v>35</v>
      </c>
      <c r="C50" s="31"/>
      <c r="D50" s="31" t="s">
        <v>782</v>
      </c>
      <c r="E50" s="37">
        <v>2018</v>
      </c>
      <c r="F50" s="37"/>
      <c r="G50" s="31">
        <v>3</v>
      </c>
      <c r="H50" s="37">
        <v>1</v>
      </c>
      <c r="I50" s="37"/>
      <c r="J50" s="37"/>
      <c r="K50" s="37">
        <v>156</v>
      </c>
      <c r="L50" s="37"/>
      <c r="M50" s="37"/>
      <c r="N50" s="38"/>
    </row>
    <row r="51" spans="2:14" ht="16.5" thickBot="1" x14ac:dyDescent="0.3">
      <c r="B51" s="7">
        <v>36</v>
      </c>
      <c r="C51" s="31"/>
      <c r="D51" s="31" t="s">
        <v>783</v>
      </c>
      <c r="E51" s="37">
        <v>2018</v>
      </c>
      <c r="F51" s="37"/>
      <c r="G51" s="31">
        <v>3</v>
      </c>
      <c r="H51" s="37">
        <v>1</v>
      </c>
      <c r="I51" s="37"/>
      <c r="J51" s="37"/>
      <c r="K51" s="37">
        <v>9</v>
      </c>
      <c r="L51" s="37"/>
      <c r="M51" s="37"/>
      <c r="N51" s="38"/>
    </row>
    <row r="52" spans="2:14" ht="16.5" thickBot="1" x14ac:dyDescent="0.3">
      <c r="B52" s="7">
        <v>37</v>
      </c>
      <c r="C52" s="31"/>
      <c r="D52" s="31" t="s">
        <v>784</v>
      </c>
      <c r="E52" s="37">
        <v>2018</v>
      </c>
      <c r="F52" s="37"/>
      <c r="G52" s="31">
        <v>3</v>
      </c>
      <c r="H52" s="37">
        <v>1</v>
      </c>
      <c r="I52" s="37"/>
      <c r="J52" s="37"/>
      <c r="K52" s="37">
        <v>33</v>
      </c>
      <c r="L52" s="37"/>
      <c r="M52" s="37"/>
      <c r="N52" s="38"/>
    </row>
    <row r="53" spans="2:14" ht="16.5" thickBot="1" x14ac:dyDescent="0.3">
      <c r="B53" s="7">
        <v>38</v>
      </c>
      <c r="C53" s="37"/>
      <c r="D53" s="37"/>
      <c r="E53" s="37"/>
      <c r="F53" s="37"/>
      <c r="G53" s="37"/>
      <c r="H53" s="37"/>
      <c r="I53" s="37"/>
      <c r="J53" s="37"/>
      <c r="K53" s="37"/>
      <c r="M53" s="37"/>
      <c r="N53" s="38"/>
    </row>
  </sheetData>
  <mergeCells count="11">
    <mergeCell ref="N12:N15"/>
    <mergeCell ref="A2:D6"/>
    <mergeCell ref="E2:K6"/>
    <mergeCell ref="L2:N3"/>
    <mergeCell ref="L4:N6"/>
    <mergeCell ref="B12:B15"/>
    <mergeCell ref="C12:C15"/>
    <mergeCell ref="D12:D15"/>
    <mergeCell ref="E12:F14"/>
    <mergeCell ref="G12:J14"/>
    <mergeCell ref="L12:L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4" workbookViewId="0">
      <selection activeCell="H14" sqref="H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Juridica </vt:lpstr>
      <vt:lpstr>Estimulos</vt:lpstr>
      <vt:lpstr>Cultura</vt:lpstr>
      <vt:lpstr>INFRAESTRUCTURA</vt:lpstr>
      <vt:lpstr>PLANEACIÓN</vt:lpstr>
      <vt:lpstr>ROTULO</vt:lpstr>
      <vt:lpstr>Inventario Contratación Privada</vt:lpstr>
      <vt:lpstr>PC-procesos de competitividad </vt:lpstr>
      <vt:lpstr>MC- MINIMA CUANTIA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Acevedo</dc:creator>
  <cp:lastModifiedBy>Sandra Acevedo</cp:lastModifiedBy>
  <cp:lastPrinted>2021-07-16T16:28:31Z</cp:lastPrinted>
  <dcterms:created xsi:type="dcterms:W3CDTF">2019-06-13T14:19:58Z</dcterms:created>
  <dcterms:modified xsi:type="dcterms:W3CDTF">2022-03-22T21:01:32Z</dcterms:modified>
</cp:coreProperties>
</file>